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Default Extension="vml" ContentType="application/vnd.openxmlformats-officedocument.vmlDrawing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8780" windowHeight="12120" firstSheet="8" activeTab="10"/>
  </bookViews>
  <sheets>
    <sheet name="08-ISO-ZIARNO-Ostapczuk" sheetId="1" r:id="rId1"/>
    <sheet name="08-ISO-ZIARNO-Brodowicz" sheetId="2" r:id="rId2"/>
    <sheet name="08-ISO-ZIARNO-Bryk" sheetId="3" r:id="rId3"/>
    <sheet name="08-ISO-ZIARNO-Kobiałka+PAT" sheetId="4" r:id="rId4"/>
    <sheet name="08-ISO-ZIARNO-Ślęczka+PAT" sheetId="5" r:id="rId5"/>
    <sheet name="08-ISO-ZIARNO-Wójcik+PAT" sheetId="6" r:id="rId6"/>
    <sheet name="08-ISO-ZIARNO-Musiał" sheetId="7" r:id="rId7"/>
    <sheet name="08-ISO-ZIARNO-Słota" sheetId="8" r:id="rId8"/>
    <sheet name="08-ISO-ZIARNO-Boroń" sheetId="9" r:id="rId9"/>
    <sheet name="08-ISO-ZIARNO-Siwek" sheetId="10" r:id="rId10"/>
    <sheet name="Średnie ZAWADZKI" sheetId="11" r:id="rId11"/>
    <sheet name="Grafik ZAWADZKI" sheetId="12" r:id="rId12"/>
    <sheet name="08-ISO-ZIARNO-Wyszatyce" sheetId="13" r:id="rId13"/>
    <sheet name="08-ISO-ZIARNO-Niziny" sheetId="14" r:id="rId14"/>
    <sheet name="08-ISO-ZIARNO-Głuchów" sheetId="15" r:id="rId15"/>
    <sheet name="08-ISO-ZIARNO-Sieczka" sheetId="16" r:id="rId16"/>
    <sheet name="08-ISO-ZIARNO-Pekaniec" sheetId="17" r:id="rId17"/>
    <sheet name="08-ISO-ZIARNO-Motyka" sheetId="18" r:id="rId18"/>
    <sheet name="08-ISO-ZIARNO-Palonka" sheetId="19" r:id="rId19"/>
    <sheet name="08-ISO-ZIARNO-Spustek" sheetId="20" r:id="rId20"/>
    <sheet name="08-ISO-ZIARNO-Sus" sheetId="21" r:id="rId21"/>
    <sheet name="08-ISO-ZIARNO-Gilowski+PAT" sheetId="22" r:id="rId22"/>
    <sheet name="Średnie CHOLEWA" sheetId="23" r:id="rId23"/>
    <sheet name="Grafik CHOLEWA" sheetId="24" r:id="rId24"/>
    <sheet name="08-ISO-ZIARNO-Drabko" sheetId="25" r:id="rId25"/>
    <sheet name="08-ISO-ZIARNO-Gawron+PAT" sheetId="26" r:id="rId26"/>
    <sheet name="08-ISO-ZIARNO-Dybioch+PAT" sheetId="27" r:id="rId27"/>
    <sheet name="08-ISO-ZIARNO-Rydz" sheetId="28" r:id="rId28"/>
    <sheet name="08-ISO-ZIARNO-Kałużyński" sheetId="29" r:id="rId29"/>
    <sheet name="08-ISO-ZIARNO-Zarajczyk" sheetId="30" r:id="rId30"/>
    <sheet name="08-ISO-ZIARNO-Szymański" sheetId="31" r:id="rId31"/>
    <sheet name="08-ISO-ZIARNO-Wawryszuk" sheetId="32" r:id="rId32"/>
    <sheet name="08-ISO-ZIARNO-Wawryszuk2" sheetId="33" r:id="rId33"/>
    <sheet name="Średnie DYBIOCH" sheetId="34" r:id="rId34"/>
    <sheet name="Grafik DYBIOCH" sheetId="35" r:id="rId35"/>
    <sheet name="Średnie MŁP-PODKAR-LUBEL" sheetId="36" r:id="rId36"/>
    <sheet name="Grafik MŁP-PODKAR-LUBEL" sheetId="37" r:id="rId37"/>
    <sheet name="Sheet1" sheetId="38" r:id="rId38"/>
  </sheets>
  <externalReferences>
    <externalReference r:id="rId41"/>
  </externalReferences>
  <definedNames>
    <definedName name="MST_1">'[1]TDE_Data'!$J$45</definedName>
    <definedName name="MST_10">'[1]TDE_Data'!$J$54</definedName>
    <definedName name="MST_11">'[1]TDE_Data'!$J$55</definedName>
    <definedName name="MST_12">'[1]TDE_Data'!$J$56</definedName>
    <definedName name="MST_13">'[1]TDE_Data'!$J$57</definedName>
    <definedName name="MST_14">'[1]TDE_Data'!$J$58</definedName>
    <definedName name="MST_15">'[1]TDE_Data'!$J$59</definedName>
    <definedName name="MST_16">'[1]TDE_Data'!$J$60</definedName>
    <definedName name="MST_17">'[1]TDE_Data'!$J$61</definedName>
    <definedName name="MST_18">'[1]TDE_Data'!$J$62</definedName>
    <definedName name="MST_19">'[1]TDE_Data'!$J$63</definedName>
    <definedName name="MST_2">'[1]TDE_Data'!$J$46</definedName>
    <definedName name="MST_20">'[1]TDE_Data'!$J$64</definedName>
    <definedName name="MST_21">'[1]TDE_Data'!$J$65</definedName>
    <definedName name="MST_3">'[1]TDE_Data'!$J$47</definedName>
    <definedName name="MST_4">'[1]TDE_Data'!$J$48</definedName>
    <definedName name="MST_5">'[1]TDE_Data'!$J$49</definedName>
    <definedName name="MST_6">'[1]TDE_Data'!$J$50</definedName>
    <definedName name="MST_7">'[1]TDE_Data'!$J$51</definedName>
    <definedName name="MST_8">'[1]TDE_Data'!$J$52</definedName>
    <definedName name="MST_9">'[1]TDE_Data'!$J$53</definedName>
  </definedNames>
  <calcPr fullCalcOnLoad="1"/>
</workbook>
</file>

<file path=xl/sharedStrings.xml><?xml version="1.0" encoding="utf-8"?>
<sst xmlns="http://schemas.openxmlformats.org/spreadsheetml/2006/main" count="1874" uniqueCount="132">
  <si>
    <t>STRIP TRIAL REPORT - GRAIN - ZIARNO</t>
  </si>
  <si>
    <t>POLAND 2008</t>
  </si>
  <si>
    <t>Ostapczuk</t>
  </si>
  <si>
    <t>Hybrid</t>
  </si>
  <si>
    <t>Harv.std</t>
  </si>
  <si>
    <t>plot lgt</t>
  </si>
  <si>
    <t>Hrv.width</t>
  </si>
  <si>
    <t>yield kg</t>
  </si>
  <si>
    <t>% mst</t>
  </si>
  <si>
    <t>T/ha</t>
  </si>
  <si>
    <t>Plon</t>
  </si>
  <si>
    <t>Ilość rośl.</t>
  </si>
  <si>
    <t>Obsada</t>
  </si>
  <si>
    <t>Nr</t>
  </si>
  <si>
    <t>Odmiana</t>
  </si>
  <si>
    <t>Obsada zbiorze.</t>
  </si>
  <si>
    <t>dł. polet.</t>
  </si>
  <si>
    <t>szer. m</t>
  </si>
  <si>
    <t>plon kg</t>
  </si>
  <si>
    <t>% wilg.</t>
  </si>
  <si>
    <t>t/ha wilg.</t>
  </si>
  <si>
    <t>t/ha 14%</t>
  </si>
  <si>
    <t>t/ha 15%</t>
  </si>
  <si>
    <t>na 5mb.</t>
  </si>
  <si>
    <t>tyś./ha</t>
  </si>
  <si>
    <t>PR39A61/X4V268</t>
  </si>
  <si>
    <t>PR39D60*/X4W680</t>
  </si>
  <si>
    <t>PR39B56/X0803B</t>
  </si>
  <si>
    <t>PR39V43*/X6W826</t>
  </si>
  <si>
    <t>PR39K13/X0781M</t>
  </si>
  <si>
    <t>PR39G12/X0778T</t>
  </si>
  <si>
    <t>PR39H84/X0810A</t>
  </si>
  <si>
    <t>PR39H93*/X5V301</t>
  </si>
  <si>
    <t>PR39R10/X0738J</t>
  </si>
  <si>
    <t>PR39H32/X0779Y</t>
  </si>
  <si>
    <t>PR39T45/X0842K</t>
  </si>
  <si>
    <t>PR39T13/X0823F</t>
  </si>
  <si>
    <t>PR39A98/X0821B</t>
  </si>
  <si>
    <t>PR39W45*/X4T928</t>
  </si>
  <si>
    <t>PR39D23*/X4S784</t>
  </si>
  <si>
    <t>PR39F58/X0850F</t>
  </si>
  <si>
    <t>PR39R86/X0850M</t>
  </si>
  <si>
    <t>PR39T84/X0878N</t>
  </si>
  <si>
    <t>PR38B12/X0883A</t>
  </si>
  <si>
    <t>CLARICA/3893/X0902H</t>
  </si>
  <si>
    <t xml:space="preserve"> </t>
  </si>
  <si>
    <t>PR38R92/X0911P</t>
  </si>
  <si>
    <t>PR38H20/X0900P</t>
  </si>
  <si>
    <t>PR38V12/X0903F</t>
  </si>
  <si>
    <t>PR38Y34/X5S803</t>
  </si>
  <si>
    <t>PR38T76/X4P452</t>
  </si>
  <si>
    <t>PR38N86/X5R717</t>
  </si>
  <si>
    <t>PR38F70/BENICIA</t>
  </si>
  <si>
    <t>PR38A79/X5P515</t>
  </si>
  <si>
    <t>-/X6K247</t>
  </si>
  <si>
    <t>ŚREDNIE:</t>
  </si>
  <si>
    <t>Brodowicz</t>
  </si>
  <si>
    <t>Bryk</t>
  </si>
  <si>
    <t>Kobiałka</t>
  </si>
  <si>
    <t>??</t>
  </si>
  <si>
    <t>Ślęczka</t>
  </si>
  <si>
    <t>Wójcik</t>
  </si>
  <si>
    <t>Tadeusz</t>
  </si>
  <si>
    <t>Musiał</t>
  </si>
  <si>
    <t>Słota</t>
  </si>
  <si>
    <t>Boroń</t>
  </si>
  <si>
    <t>Siwek</t>
  </si>
  <si>
    <t>PIONEER STRIP-TRIALS</t>
  </si>
  <si>
    <t>KUKURYDZA NA ZIARNO</t>
  </si>
  <si>
    <t>CORN FOR GRAIN</t>
  </si>
  <si>
    <t># of Trials</t>
  </si>
  <si>
    <t>Hrvstd</t>
  </si>
  <si>
    <t>% mst.av</t>
  </si>
  <si>
    <t>Średni Plon</t>
  </si>
  <si>
    <t>max yield</t>
  </si>
  <si>
    <t>FAO</t>
  </si>
  <si>
    <t>Liczba dośw.</t>
  </si>
  <si>
    <t>Obsada przy zbiorze</t>
  </si>
  <si>
    <t>średni % wilg.</t>
  </si>
  <si>
    <t>max. plon</t>
  </si>
  <si>
    <t>PR39T13</t>
  </si>
  <si>
    <t>PR39T45</t>
  </si>
  <si>
    <t>PR39F58</t>
  </si>
  <si>
    <t>PR39T84</t>
  </si>
  <si>
    <t>CLARICA</t>
  </si>
  <si>
    <t>PR38H20</t>
  </si>
  <si>
    <t>WYNIKI DOŚWIADCZEŃ PRODUKCYJNYCH 2008</t>
  </si>
  <si>
    <t>% wilgotności</t>
  </si>
  <si>
    <t xml:space="preserve"> Plon w t/ha 15%</t>
  </si>
  <si>
    <t>PR39D23</t>
  </si>
  <si>
    <t>PR38N86</t>
  </si>
  <si>
    <t>PR38A79</t>
  </si>
  <si>
    <t>PR38Y34*</t>
  </si>
  <si>
    <t>PR38T76*</t>
  </si>
  <si>
    <t>ok.280</t>
  </si>
  <si>
    <t>ok. 270</t>
  </si>
  <si>
    <t xml:space="preserve">* odmiany nie dostępne w 2009 </t>
  </si>
  <si>
    <t>Marcinek</t>
  </si>
  <si>
    <t>Wyszatyce</t>
  </si>
  <si>
    <t>Wojciechowska</t>
  </si>
  <si>
    <t>Niziny</t>
  </si>
  <si>
    <t>RSWU Głuchów</t>
  </si>
  <si>
    <t>Sieczka</t>
  </si>
  <si>
    <t>Pekaniec</t>
  </si>
  <si>
    <t>Motyka</t>
  </si>
  <si>
    <t>Palonka</t>
  </si>
  <si>
    <t>Spustek</t>
  </si>
  <si>
    <t>Sus Teresa</t>
  </si>
  <si>
    <t>Gilowski</t>
  </si>
  <si>
    <r>
      <t xml:space="preserve">Plony ziarna kukurydzy - </t>
    </r>
    <r>
      <rPr>
        <b/>
        <sz val="12"/>
        <rFont val="Arial"/>
        <family val="2"/>
      </rPr>
      <t>MAŁOPOLSKIE - 2008</t>
    </r>
  </si>
  <si>
    <r>
      <t xml:space="preserve">Plony ziarna kukurydzy - </t>
    </r>
    <r>
      <rPr>
        <b/>
        <sz val="12"/>
        <rFont val="Arial"/>
        <family val="2"/>
      </rPr>
      <t>PODKARPACKIE - 2008</t>
    </r>
  </si>
  <si>
    <t>REGION: MAŁOPOLSKA</t>
  </si>
  <si>
    <t>REGION: PODKARPACKIE</t>
  </si>
  <si>
    <t>Drabko</t>
  </si>
  <si>
    <t>dziki</t>
  </si>
  <si>
    <t>Gawron</t>
  </si>
  <si>
    <t>Dybioch</t>
  </si>
  <si>
    <t>Rydz</t>
  </si>
  <si>
    <t>Kałużyński</t>
  </si>
  <si>
    <t>Zarajczyk</t>
  </si>
  <si>
    <t>Szymański</t>
  </si>
  <si>
    <t>Wawryszuk</t>
  </si>
  <si>
    <t>Wawryszuk 2</t>
  </si>
  <si>
    <t>REGION: LUBELSKIE</t>
  </si>
  <si>
    <t>PR39K13</t>
  </si>
  <si>
    <t>PR39G12</t>
  </si>
  <si>
    <t>ok. 280</t>
  </si>
  <si>
    <t>średnie</t>
  </si>
  <si>
    <r>
      <t xml:space="preserve">Plony ziarna kukurydzy - </t>
    </r>
    <r>
      <rPr>
        <b/>
        <sz val="12"/>
        <rFont val="Arial"/>
        <family val="2"/>
      </rPr>
      <t>LUBELSKIE - 2008</t>
    </r>
  </si>
  <si>
    <t xml:space="preserve">średnie </t>
  </si>
  <si>
    <t>REGION: MAŁOPOLSKIE-PODKARPACKIE-LUBELSKIE</t>
  </si>
  <si>
    <r>
      <t>Plony ziarna kukurydzy - MAŁOPOLSKIE-PODKARPACKIE-</t>
    </r>
    <r>
      <rPr>
        <b/>
        <sz val="12"/>
        <rFont val="Arial"/>
        <family val="2"/>
      </rPr>
      <t>LUBELSKIE - 2008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</si>
</sst>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0.0"/>
    <numFmt numFmtId="177" formatCode="0.000"/>
    <numFmt numFmtId="178" formatCode="0.00000"/>
    <numFmt numFmtId="179" formatCode="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8.5"/>
      <color indexed="36"/>
      <name val="Arial CE"/>
      <family val="0"/>
    </font>
    <font>
      <u val="single"/>
      <sz val="8.5"/>
      <color indexed="12"/>
      <name val="Arial CE"/>
      <family val="0"/>
    </font>
    <font>
      <b/>
      <sz val="14"/>
      <name val="Arial CE"/>
      <family val="0"/>
    </font>
    <font>
      <b/>
      <sz val="10"/>
      <color indexed="16"/>
      <name val="Arial CE"/>
      <family val="0"/>
    </font>
    <font>
      <b/>
      <sz val="12"/>
      <name val="Arial CE"/>
      <family val="2"/>
    </font>
    <font>
      <sz val="10"/>
      <color indexed="26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sz val="10"/>
      <color indexed="1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3"/>
      <name val="Arial CE"/>
      <family val="0"/>
    </font>
    <font>
      <b/>
      <sz val="11"/>
      <color indexed="16"/>
      <name val="Arial CE"/>
      <family val="0"/>
    </font>
    <font>
      <sz val="8"/>
      <name val="Arial"/>
      <family val="2"/>
    </font>
    <font>
      <b/>
      <sz val="10"/>
      <color indexed="10"/>
      <name val="Arial CE"/>
      <family val="2"/>
    </font>
    <font>
      <sz val="12"/>
      <name val="Arial"/>
      <family val="2"/>
    </font>
    <font>
      <b/>
      <sz val="16"/>
      <name val="Arial Unicode MS"/>
      <family val="2"/>
    </font>
    <font>
      <b/>
      <sz val="14"/>
      <name val="Arial Unicode MS"/>
      <family val="2"/>
    </font>
    <font>
      <b/>
      <u val="single"/>
      <sz val="12"/>
      <color indexed="10"/>
      <name val="Arial CE"/>
      <family val="2"/>
    </font>
    <font>
      <sz val="12"/>
      <color indexed="8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color indexed="16"/>
      <name val="Arial CE"/>
      <family val="0"/>
    </font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10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4"/>
      <color indexed="10"/>
      <name val="Verdana"/>
      <family val="2"/>
    </font>
    <font>
      <sz val="14"/>
      <color indexed="10"/>
      <name val="Verdana"/>
      <family val="2"/>
    </font>
    <font>
      <b/>
      <sz val="12"/>
      <color indexed="8"/>
      <name val="Arial CE"/>
      <family val="0"/>
    </font>
    <font>
      <b/>
      <sz val="12"/>
      <color indexed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14" fillId="0" borderId="1" xfId="0" applyFont="1" applyFill="1" applyBorder="1" applyAlignment="1">
      <alignment horizontal="left" vertical="top"/>
    </xf>
    <xf numFmtId="1" fontId="15" fillId="0" borderId="1" xfId="0" applyNumberFormat="1" applyFont="1" applyFill="1" applyBorder="1" applyAlignment="1">
      <alignment horizontal="center"/>
    </xf>
    <xf numFmtId="176" fontId="15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/>
    </xf>
    <xf numFmtId="2" fontId="17" fillId="0" borderId="1" xfId="0" applyNumberFormat="1" applyFont="1" applyFill="1" applyBorder="1" applyAlignment="1">
      <alignment/>
    </xf>
    <xf numFmtId="0" fontId="0" fillId="3" borderId="4" xfId="0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" fontId="15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 applyProtection="1">
      <alignment/>
      <protection locked="0"/>
    </xf>
    <xf numFmtId="0" fontId="18" fillId="0" borderId="5" xfId="0" applyFont="1" applyFill="1" applyBorder="1" applyAlignment="1" applyProtection="1">
      <alignment/>
      <protection locked="0"/>
    </xf>
    <xf numFmtId="176" fontId="15" fillId="0" borderId="1" xfId="0" applyNumberFormat="1" applyFont="1" applyFill="1" applyBorder="1" applyAlignment="1" applyProtection="1">
      <alignment horizontal="center"/>
      <protection locked="0"/>
    </xf>
    <xf numFmtId="176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176" fontId="15" fillId="0" borderId="7" xfId="0" applyNumberFormat="1" applyFont="1" applyFill="1" applyBorder="1" applyAlignment="1" applyProtection="1">
      <alignment horizontal="center"/>
      <protection locked="0"/>
    </xf>
    <xf numFmtId="176" fontId="15" fillId="0" borderId="8" xfId="0" applyNumberFormat="1" applyFont="1" applyFill="1" applyBorder="1" applyAlignment="1" applyProtection="1">
      <alignment horizontal="center"/>
      <protection locked="0"/>
    </xf>
    <xf numFmtId="49" fontId="14" fillId="0" borderId="1" xfId="0" applyNumberFormat="1" applyFont="1" applyFill="1" applyBorder="1" applyAlignment="1">
      <alignment horizontal="left"/>
    </xf>
    <xf numFmtId="176" fontId="15" fillId="0" borderId="1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176" fontId="15" fillId="0" borderId="1" xfId="0" applyNumberFormat="1" applyFont="1" applyFill="1" applyBorder="1" applyAlignment="1" applyProtection="1">
      <alignment horizontal="center"/>
      <protection locked="0"/>
    </xf>
    <xf numFmtId="176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76" fontId="15" fillId="0" borderId="4" xfId="0" applyNumberFormat="1" applyFont="1" applyFill="1" applyBorder="1" applyAlignment="1" applyProtection="1">
      <alignment horizontal="center"/>
      <protection locked="0"/>
    </xf>
    <xf numFmtId="176" fontId="15" fillId="0" borderId="2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vertical="center"/>
    </xf>
    <xf numFmtId="0" fontId="20" fillId="4" borderId="1" xfId="0" applyFont="1" applyFill="1" applyBorder="1" applyAlignment="1" applyProtection="1">
      <alignment/>
      <protection locked="0"/>
    </xf>
    <xf numFmtId="0" fontId="20" fillId="4" borderId="9" xfId="0" applyFont="1" applyFill="1" applyBorder="1" applyAlignment="1" applyProtection="1">
      <alignment/>
      <protection locked="0"/>
    </xf>
    <xf numFmtId="0" fontId="20" fillId="4" borderId="10" xfId="0" applyFont="1" applyFill="1" applyBorder="1" applyAlignment="1" applyProtection="1">
      <alignment/>
      <protection locked="0"/>
    </xf>
    <xf numFmtId="1" fontId="20" fillId="0" borderId="1" xfId="0" applyNumberFormat="1" applyFont="1" applyFill="1" applyBorder="1" applyAlignment="1" applyProtection="1">
      <alignment horizontal="center"/>
      <protection locked="0"/>
    </xf>
    <xf numFmtId="176" fontId="20" fillId="0" borderId="1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176" fontId="20" fillId="0" borderId="2" xfId="0" applyNumberFormat="1" applyFont="1" applyFill="1" applyBorder="1" applyAlignment="1" applyProtection="1">
      <alignment horizontal="center"/>
      <protection locked="0"/>
    </xf>
    <xf numFmtId="176" fontId="20" fillId="0" borderId="2" xfId="0" applyNumberFormat="1" applyFont="1" applyFill="1" applyBorder="1" applyAlignment="1">
      <alignment horizontal="center"/>
    </xf>
    <xf numFmtId="3" fontId="20" fillId="0" borderId="2" xfId="0" applyNumberFormat="1" applyFont="1" applyFill="1" applyBorder="1" applyAlignment="1">
      <alignment horizontal="center"/>
    </xf>
    <xf numFmtId="2" fontId="20" fillId="0" borderId="2" xfId="0" applyNumberFormat="1" applyFont="1" applyFill="1" applyBorder="1" applyAlignment="1">
      <alignment horizontal="center"/>
    </xf>
    <xf numFmtId="0" fontId="20" fillId="4" borderId="4" xfId="0" applyFont="1" applyFill="1" applyBorder="1" applyAlignment="1" applyProtection="1">
      <alignment/>
      <protection locked="0"/>
    </xf>
    <xf numFmtId="0" fontId="20" fillId="4" borderId="11" xfId="0" applyFont="1" applyFill="1" applyBorder="1" applyAlignment="1" applyProtection="1">
      <alignment/>
      <protection locked="0"/>
    </xf>
    <xf numFmtId="0" fontId="20" fillId="4" borderId="12" xfId="0" applyFont="1" applyFill="1" applyBorder="1" applyAlignment="1" applyProtection="1">
      <alignment/>
      <protection locked="0"/>
    </xf>
    <xf numFmtId="176" fontId="20" fillId="0" borderId="1" xfId="0" applyNumberFormat="1" applyFont="1" applyFill="1" applyBorder="1" applyAlignment="1" applyProtection="1">
      <alignment horizontal="center"/>
      <protection locked="0"/>
    </xf>
    <xf numFmtId="0" fontId="20" fillId="5" borderId="13" xfId="0" applyFont="1" applyFill="1" applyBorder="1" applyAlignment="1" applyProtection="1">
      <alignment/>
      <protection locked="0"/>
    </xf>
    <xf numFmtId="0" fontId="20" fillId="4" borderId="14" xfId="0" applyFont="1" applyFill="1" applyBorder="1" applyAlignment="1" applyProtection="1">
      <alignment/>
      <protection locked="0"/>
    </xf>
    <xf numFmtId="0" fontId="20" fillId="4" borderId="13" xfId="0" applyFont="1" applyFill="1" applyBorder="1" applyAlignment="1" applyProtection="1">
      <alignment/>
      <protection locked="0"/>
    </xf>
    <xf numFmtId="0" fontId="20" fillId="4" borderId="15" xfId="0" applyFont="1" applyFill="1" applyBorder="1" applyAlignment="1" applyProtection="1">
      <alignment/>
      <protection locked="0"/>
    </xf>
    <xf numFmtId="0" fontId="20" fillId="4" borderId="16" xfId="0" applyFont="1" applyFill="1" applyBorder="1" applyAlignment="1" applyProtection="1">
      <alignment/>
      <protection locked="0"/>
    </xf>
    <xf numFmtId="0" fontId="20" fillId="4" borderId="17" xfId="0" applyFont="1" applyFill="1" applyBorder="1" applyAlignment="1" applyProtection="1">
      <alignment/>
      <protection locked="0"/>
    </xf>
    <xf numFmtId="0" fontId="20" fillId="4" borderId="18" xfId="0" applyFont="1" applyFill="1" applyBorder="1" applyAlignment="1" applyProtection="1">
      <alignment/>
      <protection locked="0"/>
    </xf>
    <xf numFmtId="0" fontId="20" fillId="4" borderId="19" xfId="0" applyFont="1" applyFill="1" applyBorder="1" applyAlignment="1" applyProtection="1">
      <alignment/>
      <protection locked="0"/>
    </xf>
    <xf numFmtId="0" fontId="20" fillId="4" borderId="20" xfId="0" applyFont="1" applyFill="1" applyBorder="1" applyAlignment="1" applyProtection="1">
      <alignment/>
      <protection locked="0"/>
    </xf>
    <xf numFmtId="0" fontId="20" fillId="4" borderId="21" xfId="0" applyFont="1" applyFill="1" applyBorder="1" applyAlignment="1" applyProtection="1">
      <alignment/>
      <protection locked="0"/>
    </xf>
    <xf numFmtId="0" fontId="20" fillId="4" borderId="22" xfId="0" applyFont="1" applyFill="1" applyBorder="1" applyAlignment="1" applyProtection="1">
      <alignment/>
      <protection locked="0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2" borderId="23" xfId="0" applyFont="1" applyFill="1" applyBorder="1" applyAlignment="1">
      <alignment horizontal="center"/>
    </xf>
    <xf numFmtId="0" fontId="24" fillId="2" borderId="24" xfId="0" applyFont="1" applyFill="1" applyBorder="1" applyAlignment="1">
      <alignment horizontal="center"/>
    </xf>
    <xf numFmtId="0" fontId="25" fillId="2" borderId="25" xfId="0" applyFont="1" applyFill="1" applyBorder="1" applyAlignment="1">
      <alignment horizontal="center"/>
    </xf>
    <xf numFmtId="176" fontId="22" fillId="0" borderId="1" xfId="0" applyNumberFormat="1" applyFont="1" applyFill="1" applyBorder="1" applyAlignment="1" applyProtection="1">
      <alignment horizontal="center"/>
      <protection locked="0"/>
    </xf>
    <xf numFmtId="2" fontId="22" fillId="0" borderId="1" xfId="0" applyNumberFormat="1" applyFont="1" applyFill="1" applyBorder="1" applyAlignment="1" applyProtection="1">
      <alignment horizontal="center"/>
      <protection locked="0"/>
    </xf>
    <xf numFmtId="176" fontId="22" fillId="0" borderId="1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0" fontId="30" fillId="0" borderId="0" xfId="21" applyFont="1" applyFill="1" applyBorder="1" applyAlignment="1" applyProtection="1">
      <alignment horizontal="left" vertical="center"/>
      <protection/>
    </xf>
    <xf numFmtId="0" fontId="20" fillId="0" borderId="0" xfId="21" applyFont="1" applyFill="1">
      <alignment/>
      <protection/>
    </xf>
    <xf numFmtId="0" fontId="30" fillId="0" borderId="0" xfId="21" applyFont="1" applyFill="1" applyAlignment="1" quotePrefix="1">
      <alignment horizontal="right"/>
      <protection/>
    </xf>
    <xf numFmtId="0" fontId="30" fillId="0" borderId="0" xfId="21" applyFont="1" applyFill="1">
      <alignment/>
      <protection/>
    </xf>
    <xf numFmtId="0" fontId="20" fillId="0" borderId="0" xfId="21" applyFont="1">
      <alignment/>
      <protection/>
    </xf>
    <xf numFmtId="0" fontId="28" fillId="0" borderId="0" xfId="21" applyFont="1" applyFill="1" applyBorder="1" applyProtection="1">
      <alignment/>
      <protection locked="0"/>
    </xf>
    <xf numFmtId="0" fontId="29" fillId="0" borderId="1" xfId="21" applyFont="1" applyFill="1" applyBorder="1" applyAlignment="1">
      <alignment horizontal="center" wrapText="1"/>
      <protection/>
    </xf>
    <xf numFmtId="0" fontId="20" fillId="0" borderId="0" xfId="21" applyFont="1" applyAlignment="1">
      <alignment wrapText="1"/>
      <protection/>
    </xf>
    <xf numFmtId="2" fontId="29" fillId="0" borderId="1" xfId="21" applyNumberFormat="1" applyFont="1" applyFill="1" applyBorder="1" applyAlignment="1">
      <alignment horizontal="center"/>
      <protection/>
    </xf>
    <xf numFmtId="2" fontId="29" fillId="0" borderId="1" xfId="21" applyNumberFormat="1" applyFont="1" applyFill="1" applyBorder="1" applyAlignment="1">
      <alignment horizontal="center"/>
      <protection/>
    </xf>
    <xf numFmtId="176" fontId="20" fillId="0" borderId="1" xfId="23" applyNumberFormat="1" applyFont="1" applyFill="1" applyBorder="1" applyAlignment="1">
      <alignment horizontal="center"/>
    </xf>
    <xf numFmtId="0" fontId="29" fillId="0" borderId="0" xfId="21" applyFont="1" applyFill="1" applyBorder="1">
      <alignment/>
      <protection/>
    </xf>
    <xf numFmtId="2" fontId="20" fillId="0" borderId="0" xfId="21" applyNumberFormat="1" applyFont="1" applyFill="1" applyBorder="1" applyAlignment="1" applyProtection="1">
      <alignment horizontal="right"/>
      <protection/>
    </xf>
    <xf numFmtId="2" fontId="29" fillId="0" borderId="0" xfId="21" applyNumberFormat="1" applyFont="1" applyFill="1" applyBorder="1" applyAlignment="1" applyProtection="1">
      <alignment horizontal="center"/>
      <protection/>
    </xf>
    <xf numFmtId="0" fontId="20" fillId="0" borderId="0" xfId="21" applyFont="1" applyFill="1" applyBorder="1">
      <alignment/>
      <protection/>
    </xf>
    <xf numFmtId="176" fontId="22" fillId="0" borderId="1" xfId="0" applyNumberFormat="1" applyFont="1" applyFill="1" applyBorder="1" applyAlignment="1">
      <alignment horizontal="center"/>
    </xf>
    <xf numFmtId="0" fontId="32" fillId="0" borderId="26" xfId="0" applyFont="1" applyFill="1" applyBorder="1" applyAlignment="1">
      <alignment horizontal="left" vertical="top"/>
    </xf>
    <xf numFmtId="0" fontId="32" fillId="0" borderId="27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33" fillId="0" borderId="0" xfId="0" applyFont="1" applyAlignment="1">
      <alignment/>
    </xf>
    <xf numFmtId="176" fontId="32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 applyProtection="1">
      <alignment horizontal="center"/>
      <protection locked="0"/>
    </xf>
    <xf numFmtId="176" fontId="34" fillId="0" borderId="1" xfId="0" applyNumberFormat="1" applyFont="1" applyFill="1" applyBorder="1" applyAlignment="1" applyProtection="1">
      <alignment horizontal="center"/>
      <protection locked="0"/>
    </xf>
    <xf numFmtId="0" fontId="34" fillId="0" borderId="1" xfId="0" applyFont="1" applyBorder="1" applyAlignment="1">
      <alignment horizontal="center"/>
    </xf>
    <xf numFmtId="0" fontId="34" fillId="0" borderId="3" xfId="0" applyFont="1" applyFill="1" applyBorder="1" applyAlignment="1" applyProtection="1">
      <alignment horizontal="center"/>
      <protection locked="0"/>
    </xf>
    <xf numFmtId="176" fontId="34" fillId="0" borderId="3" xfId="0" applyNumberFormat="1" applyFont="1" applyFill="1" applyBorder="1" applyAlignment="1" applyProtection="1">
      <alignment horizontal="center"/>
      <protection locked="0"/>
    </xf>
    <xf numFmtId="0" fontId="35" fillId="0" borderId="0" xfId="0" applyFont="1" applyAlignment="1">
      <alignment/>
    </xf>
    <xf numFmtId="2" fontId="34" fillId="0" borderId="1" xfId="0" applyNumberFormat="1" applyFont="1" applyFill="1" applyBorder="1" applyAlignment="1" applyProtection="1">
      <alignment horizontal="center"/>
      <protection locked="0"/>
    </xf>
    <xf numFmtId="2" fontId="34" fillId="0" borderId="28" xfId="0" applyNumberFormat="1" applyFont="1" applyFill="1" applyBorder="1" applyAlignment="1" applyProtection="1">
      <alignment horizontal="center"/>
      <protection locked="0"/>
    </xf>
    <xf numFmtId="2" fontId="34" fillId="0" borderId="3" xfId="0" applyNumberFormat="1" applyFont="1" applyFill="1" applyBorder="1" applyAlignment="1" applyProtection="1">
      <alignment horizontal="center"/>
      <protection locked="0"/>
    </xf>
    <xf numFmtId="2" fontId="34" fillId="0" borderId="29" xfId="0" applyNumberFormat="1" applyFont="1" applyFill="1" applyBorder="1" applyAlignment="1" applyProtection="1">
      <alignment horizontal="center"/>
      <protection locked="0"/>
    </xf>
    <xf numFmtId="177" fontId="34" fillId="0" borderId="1" xfId="0" applyNumberFormat="1" applyFont="1" applyFill="1" applyBorder="1" applyAlignment="1" applyProtection="1">
      <alignment horizontal="center"/>
      <protection locked="0"/>
    </xf>
    <xf numFmtId="177" fontId="34" fillId="0" borderId="3" xfId="0" applyNumberFormat="1" applyFont="1" applyFill="1" applyBorder="1" applyAlignment="1" applyProtection="1">
      <alignment horizontal="center"/>
      <protection locked="0"/>
    </xf>
    <xf numFmtId="177" fontId="32" fillId="0" borderId="0" xfId="0" applyNumberFormat="1" applyFont="1" applyAlignment="1">
      <alignment horizontal="center"/>
    </xf>
    <xf numFmtId="1" fontId="15" fillId="0" borderId="1" xfId="0" applyNumberFormat="1" applyFont="1" applyFill="1" applyBorder="1" applyAlignment="1" applyProtection="1">
      <alignment horizontal="center"/>
      <protection locked="0"/>
    </xf>
    <xf numFmtId="1" fontId="15" fillId="0" borderId="15" xfId="0" applyNumberFormat="1" applyFont="1" applyFill="1" applyBorder="1" applyAlignment="1" applyProtection="1">
      <alignment horizontal="center"/>
      <protection locked="0"/>
    </xf>
    <xf numFmtId="176" fontId="14" fillId="0" borderId="15" xfId="0" applyNumberFormat="1" applyFont="1" applyFill="1" applyBorder="1" applyAlignment="1">
      <alignment horizontal="center"/>
    </xf>
    <xf numFmtId="3" fontId="14" fillId="0" borderId="15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1" fontId="15" fillId="0" borderId="30" xfId="0" applyNumberFormat="1" applyFont="1" applyFill="1" applyBorder="1" applyAlignment="1" applyProtection="1">
      <alignment horizontal="center"/>
      <protection locked="0"/>
    </xf>
    <xf numFmtId="176" fontId="15" fillId="0" borderId="15" xfId="0" applyNumberFormat="1" applyFont="1" applyFill="1" applyBorder="1" applyAlignment="1" applyProtection="1">
      <alignment horizontal="center"/>
      <protection locked="0"/>
    </xf>
    <xf numFmtId="176" fontId="15" fillId="0" borderId="30" xfId="0" applyNumberFormat="1" applyFont="1" applyFill="1" applyBorder="1" applyAlignment="1" applyProtection="1">
      <alignment horizontal="center"/>
      <protection locked="0"/>
    </xf>
    <xf numFmtId="1" fontId="15" fillId="0" borderId="19" xfId="0" applyNumberFormat="1" applyFont="1" applyFill="1" applyBorder="1" applyAlignment="1" applyProtection="1">
      <alignment horizontal="center"/>
      <protection locked="0"/>
    </xf>
    <xf numFmtId="176" fontId="15" fillId="0" borderId="19" xfId="0" applyNumberFormat="1" applyFont="1" applyFill="1" applyBorder="1" applyAlignment="1" applyProtection="1">
      <alignment horizontal="center"/>
      <protection locked="0"/>
    </xf>
    <xf numFmtId="176" fontId="15" fillId="0" borderId="31" xfId="0" applyNumberFormat="1" applyFont="1" applyFill="1" applyBorder="1" applyAlignment="1" applyProtection="1">
      <alignment horizontal="center"/>
      <protection locked="0"/>
    </xf>
    <xf numFmtId="2" fontId="14" fillId="0" borderId="15" xfId="0" applyNumberFormat="1" applyFont="1" applyFill="1" applyBorder="1" applyAlignment="1">
      <alignment horizontal="center"/>
    </xf>
    <xf numFmtId="0" fontId="15" fillId="4" borderId="30" xfId="0" applyFont="1" applyFill="1" applyBorder="1" applyAlignment="1" applyProtection="1">
      <alignment/>
      <protection locked="0"/>
    </xf>
    <xf numFmtId="0" fontId="14" fillId="4" borderId="30" xfId="0" applyFont="1" applyFill="1" applyBorder="1" applyAlignment="1" applyProtection="1">
      <alignment/>
      <protection locked="0"/>
    </xf>
    <xf numFmtId="0" fontId="14" fillId="4" borderId="32" xfId="0" applyFont="1" applyFill="1" applyBorder="1" applyAlignment="1" applyProtection="1">
      <alignment/>
      <protection locked="0"/>
    </xf>
    <xf numFmtId="0" fontId="15" fillId="4" borderId="15" xfId="0" applyFont="1" applyFill="1" applyBorder="1" applyAlignment="1" applyProtection="1">
      <alignment/>
      <protection locked="0"/>
    </xf>
    <xf numFmtId="0" fontId="14" fillId="4" borderId="15" xfId="0" applyFont="1" applyFill="1" applyBorder="1" applyAlignment="1" applyProtection="1">
      <alignment/>
      <protection locked="0"/>
    </xf>
    <xf numFmtId="0" fontId="14" fillId="4" borderId="16" xfId="0" applyFont="1" applyFill="1" applyBorder="1" applyAlignment="1" applyProtection="1">
      <alignment/>
      <protection locked="0"/>
    </xf>
    <xf numFmtId="176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76" fontId="15" fillId="0" borderId="2" xfId="0" applyNumberFormat="1" applyFont="1" applyFill="1" applyBorder="1" applyAlignment="1" applyProtection="1">
      <alignment horizontal="center"/>
      <protection locked="0"/>
    </xf>
    <xf numFmtId="176" fontId="14" fillId="0" borderId="2" xfId="0" applyNumberFormat="1" applyFont="1" applyFill="1" applyBorder="1" applyAlignment="1">
      <alignment horizontal="center"/>
    </xf>
    <xf numFmtId="3" fontId="14" fillId="0" borderId="2" xfId="0" applyNumberFormat="1" applyFont="1" applyFill="1" applyBorder="1" applyAlignment="1">
      <alignment horizontal="center"/>
    </xf>
    <xf numFmtId="2" fontId="14" fillId="0" borderId="2" xfId="0" applyNumberFormat="1" applyFont="1" applyFill="1" applyBorder="1" applyAlignment="1">
      <alignment horizontal="center"/>
    </xf>
    <xf numFmtId="0" fontId="15" fillId="4" borderId="1" xfId="0" applyFont="1" applyFill="1" applyBorder="1" applyAlignment="1" applyProtection="1">
      <alignment/>
      <protection locked="0"/>
    </xf>
    <xf numFmtId="0" fontId="14" fillId="4" borderId="1" xfId="0" applyFont="1" applyFill="1" applyBorder="1" applyAlignment="1" applyProtection="1">
      <alignment/>
      <protection locked="0"/>
    </xf>
    <xf numFmtId="0" fontId="3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shrinkToFit="1"/>
    </xf>
    <xf numFmtId="0" fontId="27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vertical="top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 applyProtection="1">
      <alignment horizontal="center"/>
      <protection locked="0"/>
    </xf>
    <xf numFmtId="177" fontId="37" fillId="0" borderId="0" xfId="0" applyNumberFormat="1" applyFont="1" applyFill="1" applyBorder="1" applyAlignment="1" applyProtection="1">
      <alignment horizontal="center"/>
      <protection locked="0"/>
    </xf>
    <xf numFmtId="2" fontId="37" fillId="0" borderId="0" xfId="0" applyNumberFormat="1" applyFont="1" applyFill="1" applyBorder="1" applyAlignment="1" applyProtection="1">
      <alignment horizontal="center"/>
      <protection locked="0"/>
    </xf>
    <xf numFmtId="2" fontId="37" fillId="0" borderId="0" xfId="0" applyNumberFormat="1" applyFont="1" applyBorder="1" applyAlignment="1">
      <alignment/>
    </xf>
    <xf numFmtId="176" fontId="14" fillId="0" borderId="33" xfId="0" applyNumberFormat="1" applyFont="1" applyFill="1" applyBorder="1" applyAlignment="1">
      <alignment horizontal="center"/>
    </xf>
    <xf numFmtId="176" fontId="14" fillId="0" borderId="34" xfId="0" applyNumberFormat="1" applyFont="1" applyFill="1" applyBorder="1" applyAlignment="1">
      <alignment horizontal="center"/>
    </xf>
    <xf numFmtId="3" fontId="14" fillId="0" borderId="34" xfId="0" applyNumberFormat="1" applyFont="1" applyFill="1" applyBorder="1" applyAlignment="1">
      <alignment horizontal="center"/>
    </xf>
    <xf numFmtId="2" fontId="14" fillId="0" borderId="35" xfId="0" applyNumberFormat="1" applyFont="1" applyFill="1" applyBorder="1" applyAlignment="1">
      <alignment horizontal="center"/>
    </xf>
    <xf numFmtId="3" fontId="14" fillId="6" borderId="15" xfId="0" applyNumberFormat="1" applyFont="1" applyFill="1" applyBorder="1" applyAlignment="1">
      <alignment horizontal="center"/>
    </xf>
    <xf numFmtId="3" fontId="14" fillId="7" borderId="15" xfId="0" applyNumberFormat="1" applyFont="1" applyFill="1" applyBorder="1" applyAlignment="1">
      <alignment horizontal="center"/>
    </xf>
    <xf numFmtId="0" fontId="20" fillId="4" borderId="15" xfId="0" applyFont="1" applyFill="1" applyBorder="1" applyAlignment="1" applyProtection="1">
      <alignment/>
      <protection locked="0"/>
    </xf>
    <xf numFmtId="0" fontId="20" fillId="4" borderId="16" xfId="0" applyFont="1" applyFill="1" applyBorder="1" applyAlignment="1" applyProtection="1">
      <alignment/>
      <protection locked="0"/>
    </xf>
    <xf numFmtId="1" fontId="20" fillId="0" borderId="1" xfId="0" applyNumberFormat="1" applyFont="1" applyFill="1" applyBorder="1" applyAlignment="1" applyProtection="1">
      <alignment horizontal="center"/>
      <protection locked="0"/>
    </xf>
    <xf numFmtId="176" fontId="20" fillId="0" borderId="1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176" fontId="20" fillId="0" borderId="1" xfId="0" applyNumberFormat="1" applyFont="1" applyFill="1" applyBorder="1" applyAlignment="1" applyProtection="1">
      <alignment horizontal="center"/>
      <protection locked="0"/>
    </xf>
    <xf numFmtId="0" fontId="20" fillId="4" borderId="30" xfId="0" applyFont="1" applyFill="1" applyBorder="1" applyAlignment="1" applyProtection="1">
      <alignment/>
      <protection locked="0"/>
    </xf>
    <xf numFmtId="0" fontId="20" fillId="4" borderId="32" xfId="0" applyFont="1" applyFill="1" applyBorder="1" applyAlignment="1" applyProtection="1">
      <alignment/>
      <protection locked="0"/>
    </xf>
    <xf numFmtId="0" fontId="15" fillId="4" borderId="15" xfId="0" applyFont="1" applyFill="1" applyBorder="1" applyAlignment="1" applyProtection="1">
      <alignment/>
      <protection locked="0"/>
    </xf>
    <xf numFmtId="0" fontId="15" fillId="4" borderId="16" xfId="0" applyFont="1" applyFill="1" applyBorder="1" applyAlignment="1" applyProtection="1">
      <alignment/>
      <protection locked="0"/>
    </xf>
    <xf numFmtId="176" fontId="15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176" fontId="15" fillId="0" borderId="15" xfId="0" applyNumberFormat="1" applyFont="1" applyFill="1" applyBorder="1" applyAlignment="1">
      <alignment horizontal="center"/>
    </xf>
    <xf numFmtId="3" fontId="15" fillId="0" borderId="15" xfId="0" applyNumberFormat="1" applyFont="1" applyFill="1" applyBorder="1" applyAlignment="1">
      <alignment horizontal="center"/>
    </xf>
    <xf numFmtId="176" fontId="15" fillId="0" borderId="30" xfId="0" applyNumberFormat="1" applyFont="1" applyFill="1" applyBorder="1" applyAlignment="1" applyProtection="1">
      <alignment horizontal="center"/>
      <protection locked="0"/>
    </xf>
    <xf numFmtId="176" fontId="15" fillId="0" borderId="15" xfId="0" applyNumberFormat="1" applyFont="1" applyFill="1" applyBorder="1" applyAlignment="1" applyProtection="1">
      <alignment horizontal="center"/>
      <protection locked="0"/>
    </xf>
    <xf numFmtId="176" fontId="14" fillId="0" borderId="15" xfId="0" applyNumberFormat="1" applyFont="1" applyFill="1" applyBorder="1" applyAlignment="1">
      <alignment horizontal="center"/>
    </xf>
    <xf numFmtId="3" fontId="14" fillId="0" borderId="15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1" fontId="15" fillId="0" borderId="15" xfId="0" applyNumberFormat="1" applyFont="1" applyFill="1" applyBorder="1" applyAlignment="1" applyProtection="1">
      <alignment horizontal="center"/>
      <protection locked="0"/>
    </xf>
    <xf numFmtId="1" fontId="15" fillId="0" borderId="19" xfId="0" applyNumberFormat="1" applyFont="1" applyFill="1" applyBorder="1" applyAlignment="1" applyProtection="1">
      <alignment horizontal="center"/>
      <protection locked="0"/>
    </xf>
    <xf numFmtId="1" fontId="15" fillId="0" borderId="30" xfId="0" applyNumberFormat="1" applyFont="1" applyFill="1" applyBorder="1" applyAlignment="1" applyProtection="1">
      <alignment horizontal="center"/>
      <protection locked="0"/>
    </xf>
    <xf numFmtId="1" fontId="14" fillId="0" borderId="33" xfId="0" applyNumberFormat="1" applyFont="1" applyFill="1" applyBorder="1" applyAlignment="1">
      <alignment horizontal="center"/>
    </xf>
    <xf numFmtId="176" fontId="14" fillId="0" borderId="34" xfId="0" applyNumberFormat="1" applyFont="1" applyFill="1" applyBorder="1" applyAlignment="1">
      <alignment horizontal="center"/>
    </xf>
    <xf numFmtId="3" fontId="14" fillId="0" borderId="34" xfId="0" applyNumberFormat="1" applyFont="1" applyFill="1" applyBorder="1" applyAlignment="1">
      <alignment horizontal="center"/>
    </xf>
    <xf numFmtId="2" fontId="14" fillId="0" borderId="35" xfId="0" applyNumberFormat="1" applyFont="1" applyFill="1" applyBorder="1" applyAlignment="1">
      <alignment horizontal="center"/>
    </xf>
    <xf numFmtId="1" fontId="15" fillId="0" borderId="2" xfId="0" applyNumberFormat="1" applyFont="1" applyFill="1" applyBorder="1" applyAlignment="1" applyProtection="1">
      <alignment horizontal="center"/>
      <protection locked="0"/>
    </xf>
    <xf numFmtId="1" fontId="15" fillId="0" borderId="1" xfId="0" applyNumberFormat="1" applyFont="1" applyFill="1" applyBorder="1" applyAlignment="1" applyProtection="1">
      <alignment horizontal="center"/>
      <protection locked="0"/>
    </xf>
    <xf numFmtId="1" fontId="15" fillId="0" borderId="7" xfId="0" applyNumberFormat="1" applyFont="1" applyFill="1" applyBorder="1" applyAlignment="1" applyProtection="1">
      <alignment horizontal="center"/>
      <protection locked="0"/>
    </xf>
    <xf numFmtId="1" fontId="15" fillId="0" borderId="8" xfId="0" applyNumberFormat="1" applyFont="1" applyFill="1" applyBorder="1" applyAlignment="1" applyProtection="1">
      <alignment horizontal="center"/>
      <protection locked="0"/>
    </xf>
    <xf numFmtId="0" fontId="32" fillId="0" borderId="1" xfId="0" applyFont="1" applyBorder="1" applyAlignment="1">
      <alignment horizontal="center"/>
    </xf>
    <xf numFmtId="0" fontId="32" fillId="0" borderId="0" xfId="0" applyFont="1" applyFill="1" applyBorder="1" applyAlignment="1">
      <alignment horizontal="left" vertical="top"/>
    </xf>
    <xf numFmtId="0" fontId="34" fillId="0" borderId="0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0" fillId="0" borderId="0" xfId="0" applyFont="1" applyAlignment="1">
      <alignment/>
    </xf>
    <xf numFmtId="0" fontId="20" fillId="0" borderId="36" xfId="21" applyFont="1" applyBorder="1">
      <alignment/>
      <protection/>
    </xf>
    <xf numFmtId="0" fontId="20" fillId="0" borderId="37" xfId="21" applyFont="1" applyBorder="1">
      <alignment/>
      <protection/>
    </xf>
    <xf numFmtId="0" fontId="20" fillId="0" borderId="38" xfId="21" applyFont="1" applyBorder="1">
      <alignment/>
      <protection/>
    </xf>
    <xf numFmtId="0" fontId="20" fillId="0" borderId="39" xfId="21" applyFont="1" applyBorder="1">
      <alignment/>
      <protection/>
    </xf>
    <xf numFmtId="0" fontId="20" fillId="0" borderId="0" xfId="21" applyFont="1" applyBorder="1">
      <alignment/>
      <protection/>
    </xf>
    <xf numFmtId="0" fontId="20" fillId="0" borderId="40" xfId="21" applyFont="1" applyBorder="1">
      <alignment/>
      <protection/>
    </xf>
    <xf numFmtId="0" fontId="32" fillId="0" borderId="0" xfId="21" applyFont="1" applyBorder="1" applyAlignment="1">
      <alignment horizontal="center"/>
      <protection/>
    </xf>
    <xf numFmtId="2" fontId="20" fillId="0" borderId="0" xfId="21" applyNumberFormat="1" applyFont="1" applyBorder="1">
      <alignment/>
      <protection/>
    </xf>
    <xf numFmtId="2" fontId="20" fillId="0" borderId="40" xfId="21" applyNumberFormat="1" applyFont="1" applyBorder="1">
      <alignment/>
      <protection/>
    </xf>
    <xf numFmtId="0" fontId="20" fillId="0" borderId="41" xfId="21" applyFont="1" applyBorder="1">
      <alignment/>
      <protection/>
    </xf>
    <xf numFmtId="0" fontId="32" fillId="0" borderId="42" xfId="21" applyFont="1" applyBorder="1" applyAlignment="1">
      <alignment horizontal="center"/>
      <protection/>
    </xf>
    <xf numFmtId="0" fontId="20" fillId="0" borderId="42" xfId="21" applyFont="1" applyBorder="1">
      <alignment/>
      <protection/>
    </xf>
    <xf numFmtId="2" fontId="20" fillId="0" borderId="42" xfId="21" applyNumberFormat="1" applyFont="1" applyBorder="1">
      <alignment/>
      <protection/>
    </xf>
    <xf numFmtId="2" fontId="20" fillId="0" borderId="43" xfId="21" applyNumberFormat="1" applyFont="1" applyBorder="1">
      <alignment/>
      <protection/>
    </xf>
    <xf numFmtId="0" fontId="39" fillId="0" borderId="0" xfId="21" applyFont="1" applyAlignment="1">
      <alignment horizontal="center"/>
      <protection/>
    </xf>
    <xf numFmtId="0" fontId="32" fillId="0" borderId="0" xfId="21" applyFont="1" applyAlignment="1">
      <alignment horizontal="center"/>
      <protection/>
    </xf>
    <xf numFmtId="176" fontId="32" fillId="0" borderId="0" xfId="21" applyNumberFormat="1" applyFont="1" applyAlignment="1">
      <alignment horizontal="center"/>
      <protection/>
    </xf>
    <xf numFmtId="2" fontId="32" fillId="0" borderId="0" xfId="21" applyNumberFormat="1" applyFont="1" applyAlignment="1">
      <alignment horizontal="center"/>
      <protection/>
    </xf>
    <xf numFmtId="177" fontId="32" fillId="0" borderId="0" xfId="0" applyNumberFormat="1" applyFont="1" applyAlignment="1">
      <alignment/>
    </xf>
    <xf numFmtId="176" fontId="22" fillId="0" borderId="0" xfId="21" applyNumberFormat="1" applyFont="1" applyAlignment="1">
      <alignment horizontal="center"/>
      <protection/>
    </xf>
    <xf numFmtId="0" fontId="32" fillId="2" borderId="26" xfId="0" applyFont="1" applyFill="1" applyBorder="1" applyAlignment="1">
      <alignment horizontal="left" vertical="top"/>
    </xf>
    <xf numFmtId="0" fontId="32" fillId="2" borderId="1" xfId="0" applyFont="1" applyFill="1" applyBorder="1" applyAlignment="1">
      <alignment horizontal="center"/>
    </xf>
    <xf numFmtId="0" fontId="34" fillId="2" borderId="1" xfId="0" applyFont="1" applyFill="1" applyBorder="1" applyAlignment="1" applyProtection="1">
      <alignment horizontal="center"/>
      <protection locked="0"/>
    </xf>
    <xf numFmtId="177" fontId="34" fillId="2" borderId="1" xfId="0" applyNumberFormat="1" applyFont="1" applyFill="1" applyBorder="1" applyAlignment="1" applyProtection="1">
      <alignment horizontal="center"/>
      <protection locked="0"/>
    </xf>
    <xf numFmtId="176" fontId="34" fillId="2" borderId="1" xfId="0" applyNumberFormat="1" applyFont="1" applyFill="1" applyBorder="1" applyAlignment="1" applyProtection="1">
      <alignment horizontal="center"/>
      <protection locked="0"/>
    </xf>
    <xf numFmtId="2" fontId="34" fillId="2" borderId="1" xfId="0" applyNumberFormat="1" applyFont="1" applyFill="1" applyBorder="1" applyAlignment="1" applyProtection="1">
      <alignment horizontal="center"/>
      <protection locked="0"/>
    </xf>
    <xf numFmtId="2" fontId="34" fillId="2" borderId="28" xfId="0" applyNumberFormat="1" applyFont="1" applyFill="1" applyBorder="1" applyAlignment="1" applyProtection="1">
      <alignment horizontal="center"/>
      <protection locked="0"/>
    </xf>
    <xf numFmtId="0" fontId="32" fillId="0" borderId="44" xfId="0" applyFont="1" applyFill="1" applyBorder="1" applyAlignment="1">
      <alignment horizontal="left" vertical="top"/>
    </xf>
    <xf numFmtId="0" fontId="32" fillId="0" borderId="4" xfId="0" applyFont="1" applyBorder="1" applyAlignment="1">
      <alignment horizontal="center"/>
    </xf>
    <xf numFmtId="0" fontId="34" fillId="0" borderId="4" xfId="0" applyFont="1" applyFill="1" applyBorder="1" applyAlignment="1" applyProtection="1">
      <alignment horizontal="center"/>
      <protection locked="0"/>
    </xf>
    <xf numFmtId="177" fontId="34" fillId="0" borderId="4" xfId="0" applyNumberFormat="1" applyFont="1" applyFill="1" applyBorder="1" applyAlignment="1" applyProtection="1">
      <alignment horizontal="center"/>
      <protection locked="0"/>
    </xf>
    <xf numFmtId="176" fontId="34" fillId="0" borderId="4" xfId="0" applyNumberFormat="1" applyFont="1" applyFill="1" applyBorder="1" applyAlignment="1" applyProtection="1">
      <alignment horizontal="center"/>
      <protection locked="0"/>
    </xf>
    <xf numFmtId="2" fontId="34" fillId="0" borderId="4" xfId="0" applyNumberFormat="1" applyFont="1" applyFill="1" applyBorder="1" applyAlignment="1" applyProtection="1">
      <alignment horizontal="center"/>
      <protection locked="0"/>
    </xf>
    <xf numFmtId="2" fontId="34" fillId="0" borderId="45" xfId="0" applyNumberFormat="1" applyFont="1" applyFill="1" applyBorder="1" applyAlignment="1" applyProtection="1">
      <alignment horizontal="center"/>
      <protection locked="0"/>
    </xf>
    <xf numFmtId="0" fontId="25" fillId="2" borderId="27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 shrinkToFit="1"/>
    </xf>
    <xf numFmtId="0" fontId="8" fillId="2" borderId="3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25" fillId="2" borderId="29" xfId="0" applyFont="1" applyFill="1" applyBorder="1" applyAlignment="1">
      <alignment horizontal="center"/>
    </xf>
    <xf numFmtId="0" fontId="32" fillId="2" borderId="27" xfId="0" applyFont="1" applyFill="1" applyBorder="1" applyAlignment="1">
      <alignment horizontal="left" vertical="top"/>
    </xf>
    <xf numFmtId="0" fontId="32" fillId="2" borderId="3" xfId="0" applyFont="1" applyFill="1" applyBorder="1" applyAlignment="1">
      <alignment horizontal="center"/>
    </xf>
    <xf numFmtId="0" fontId="34" fillId="2" borderId="3" xfId="0" applyFont="1" applyFill="1" applyBorder="1" applyAlignment="1" applyProtection="1">
      <alignment horizontal="center"/>
      <protection locked="0"/>
    </xf>
    <xf numFmtId="177" fontId="34" fillId="2" borderId="3" xfId="0" applyNumberFormat="1" applyFont="1" applyFill="1" applyBorder="1" applyAlignment="1" applyProtection="1">
      <alignment horizontal="center"/>
      <protection locked="0"/>
    </xf>
    <xf numFmtId="176" fontId="34" fillId="2" borderId="3" xfId="0" applyNumberFormat="1" applyFont="1" applyFill="1" applyBorder="1" applyAlignment="1" applyProtection="1">
      <alignment horizontal="center"/>
      <protection locked="0"/>
    </xf>
    <xf numFmtId="2" fontId="34" fillId="2" borderId="3" xfId="0" applyNumberFormat="1" applyFont="1" applyFill="1" applyBorder="1" applyAlignment="1" applyProtection="1">
      <alignment horizontal="center"/>
      <protection locked="0"/>
    </xf>
    <xf numFmtId="2" fontId="34" fillId="2" borderId="29" xfId="0" applyNumberFormat="1" applyFont="1" applyFill="1" applyBorder="1" applyAlignment="1" applyProtection="1">
      <alignment horizontal="center"/>
      <protection locked="0"/>
    </xf>
    <xf numFmtId="0" fontId="34" fillId="2" borderId="1" xfId="0" applyFont="1" applyFill="1" applyBorder="1" applyAlignment="1">
      <alignment horizontal="center"/>
    </xf>
    <xf numFmtId="0" fontId="34" fillId="2" borderId="3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5-Ziarno -MAŁOPOLSKIE-PODKARPACKIE...- graf" xfId="21"/>
    <cellStyle name="Normalny_Arkusz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'Grafik ZAWADZKI'!$A$36</c:f>
        </c:strRef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01"/>
          <c:y val="0.07925"/>
          <c:w val="1"/>
          <c:h val="0.92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'Grafik ZAWADZKI'!$E$39</c:f>
              <c:strCache>
                <c:ptCount val="1"/>
                <c:pt idx="0">
                  <c:v> Plon w t/ha 15%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ZAWADZKI'!$A$40:$A$50</c:f>
              <c:strCache/>
            </c:strRef>
          </c:cat>
          <c:val>
            <c:numRef>
              <c:f>'Grafik ZAWADZKI'!$E$40:$E$50</c:f>
              <c:numCache/>
            </c:numRef>
          </c:val>
        </c:ser>
        <c:gapWidth val="70"/>
        <c:axId val="54090954"/>
        <c:axId val="17056539"/>
      </c:barChart>
      <c:lineChart>
        <c:grouping val="standard"/>
        <c:varyColors val="0"/>
        <c:ser>
          <c:idx val="0"/>
          <c:order val="1"/>
          <c:tx>
            <c:strRef>
              <c:f>'Grafik ZAWADZKI'!$F$39</c:f>
              <c:strCache>
                <c:ptCount val="1"/>
                <c:pt idx="0">
                  <c:v>% wilgotności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CCFF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just">
                  <a:defRPr lang="en-US" cap="none" sz="1000" b="1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'Grafik ZAWADZKI'!$A$40:$A$50</c:f>
              <c:strCache/>
            </c:strRef>
          </c:cat>
          <c:val>
            <c:numRef>
              <c:f>'Grafik ZAWADZKI'!$F$40:$F$50</c:f>
              <c:numCache/>
            </c:numRef>
          </c:val>
          <c:smooth val="0"/>
        </c:ser>
        <c:axId val="19291124"/>
        <c:axId val="39402389"/>
      </c:lineChart>
      <c:catAx>
        <c:axId val="540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17056539"/>
        <c:crosses val="autoZero"/>
        <c:auto val="0"/>
        <c:lblOffset val="100"/>
        <c:tickLblSkip val="1"/>
        <c:noMultiLvlLbl val="0"/>
      </c:catAx>
      <c:valAx>
        <c:axId val="17056539"/>
        <c:scaling>
          <c:orientation val="minMax"/>
          <c:max val="11"/>
          <c:min val="7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4090954"/>
        <c:crossesAt val="1"/>
        <c:crossBetween val="between"/>
        <c:dispUnits/>
        <c:majorUnit val="1"/>
        <c:minorUnit val="0.1"/>
      </c:valAx>
      <c:catAx>
        <c:axId val="19291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9402389"/>
        <c:crossesAt val="85"/>
        <c:auto val="0"/>
        <c:lblOffset val="100"/>
        <c:tickLblSkip val="1"/>
        <c:noMultiLvlLbl val="0"/>
      </c:catAx>
      <c:valAx>
        <c:axId val="39402389"/>
        <c:scaling>
          <c:orientation val="minMax"/>
          <c:max val="37"/>
          <c:min val="25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19291124"/>
        <c:crosses val="max"/>
        <c:crossBetween val="between"/>
        <c:dispUnits/>
        <c:majorUnit val="1"/>
        <c:minorUnit val="0.1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</c:spPr>
    </c:plotArea>
    <c:legend>
      <c:legendPos val="r"/>
      <c:layout>
        <c:manualLayout>
          <c:xMode val="edge"/>
          <c:yMode val="edge"/>
          <c:x val="0.019"/>
          <c:y val="0.04025"/>
          <c:w val="0.91225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'Grafik CHOLEWA'!$A$36</c:f>
        </c:strRef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01"/>
          <c:y val="0.07925"/>
          <c:w val="1"/>
          <c:h val="0.92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'Grafik CHOLEWA'!$E$39</c:f>
              <c:strCache>
                <c:ptCount val="1"/>
                <c:pt idx="0">
                  <c:v> Plon w t/ha 15%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CHOLEWA'!$A$40:$A$50</c:f>
              <c:strCache/>
            </c:strRef>
          </c:cat>
          <c:val>
            <c:numRef>
              <c:f>'Grafik CHOLEWA'!$E$40:$E$50</c:f>
              <c:numCache/>
            </c:numRef>
          </c:val>
        </c:ser>
        <c:gapWidth val="70"/>
        <c:axId val="19077182"/>
        <c:axId val="37476911"/>
      </c:barChart>
      <c:lineChart>
        <c:grouping val="standard"/>
        <c:varyColors val="0"/>
        <c:ser>
          <c:idx val="0"/>
          <c:order val="1"/>
          <c:tx>
            <c:strRef>
              <c:f>'Grafik CHOLEWA'!$F$39</c:f>
              <c:strCache>
                <c:ptCount val="1"/>
                <c:pt idx="0">
                  <c:v>% wilgotności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CCFF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just">
                  <a:defRPr lang="en-US" cap="none" sz="1000" b="1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'Grafik CHOLEWA'!$A$40:$A$50</c:f>
              <c:strCache/>
            </c:strRef>
          </c:cat>
          <c:val>
            <c:numRef>
              <c:f>'Grafik CHOLEWA'!$F$40:$F$50</c:f>
              <c:numCache/>
            </c:numRef>
          </c:val>
          <c:smooth val="0"/>
        </c:ser>
        <c:axId val="1747880"/>
        <c:axId val="15730921"/>
      </c:lineChart>
      <c:catAx>
        <c:axId val="1907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37476911"/>
        <c:crosses val="autoZero"/>
        <c:auto val="0"/>
        <c:lblOffset val="100"/>
        <c:tickLblSkip val="1"/>
        <c:noMultiLvlLbl val="0"/>
      </c:catAx>
      <c:valAx>
        <c:axId val="37476911"/>
        <c:scaling>
          <c:orientation val="minMax"/>
          <c:max val="13"/>
          <c:min val="7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9077182"/>
        <c:crossesAt val="1"/>
        <c:crossBetween val="between"/>
        <c:dispUnits/>
        <c:majorUnit val="1"/>
        <c:minorUnit val="0.1"/>
      </c:valAx>
      <c:catAx>
        <c:axId val="1747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5730921"/>
        <c:crossesAt val="85"/>
        <c:auto val="0"/>
        <c:lblOffset val="100"/>
        <c:tickLblSkip val="1"/>
        <c:noMultiLvlLbl val="0"/>
      </c:catAx>
      <c:valAx>
        <c:axId val="15730921"/>
        <c:scaling>
          <c:orientation val="minMax"/>
          <c:max val="37"/>
          <c:min val="25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1747880"/>
        <c:crosses val="max"/>
        <c:crossBetween val="between"/>
        <c:dispUnits/>
        <c:majorUnit val="1"/>
        <c:minorUnit val="0.1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</c:spPr>
    </c:plotArea>
    <c:legend>
      <c:legendPos val="r"/>
      <c:layout>
        <c:manualLayout>
          <c:xMode val="edge"/>
          <c:yMode val="edge"/>
          <c:x val="0.019"/>
          <c:y val="0.04025"/>
          <c:w val="0.91225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'Grafik DYBIOCH'!$A$36</c:f>
        </c:strRef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01"/>
          <c:y val="0.0745"/>
          <c:w val="1"/>
          <c:h val="0.9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'Grafik DYBIOCH'!$E$39</c:f>
              <c:strCache>
                <c:ptCount val="1"/>
                <c:pt idx="0">
                  <c:v> Plon w t/ha 15%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DYBIOCH'!$A$40:$A$50</c:f>
              <c:strCache/>
            </c:strRef>
          </c:cat>
          <c:val>
            <c:numRef>
              <c:f>'Grafik DYBIOCH'!$E$40:$E$50</c:f>
              <c:numCache/>
            </c:numRef>
          </c:val>
        </c:ser>
        <c:gapWidth val="70"/>
        <c:axId val="7360562"/>
        <c:axId val="66245059"/>
      </c:barChart>
      <c:lineChart>
        <c:grouping val="standard"/>
        <c:varyColors val="0"/>
        <c:ser>
          <c:idx val="0"/>
          <c:order val="1"/>
          <c:tx>
            <c:strRef>
              <c:f>'Grafik DYBIOCH'!$F$39</c:f>
              <c:strCache>
                <c:ptCount val="1"/>
                <c:pt idx="0">
                  <c:v>% wilgotności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CCFF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just">
                  <a:defRPr lang="en-US" cap="none" sz="1000" b="1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'Grafik DYBIOCH'!$A$40:$A$50</c:f>
              <c:strCache/>
            </c:strRef>
          </c:cat>
          <c:val>
            <c:numRef>
              <c:f>'Grafik DYBIOCH'!$F$40:$F$50</c:f>
              <c:numCache/>
            </c:numRef>
          </c:val>
          <c:smooth val="0"/>
        </c:ser>
        <c:axId val="59334620"/>
        <c:axId val="64249533"/>
      </c:lineChart>
      <c:catAx>
        <c:axId val="736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66245059"/>
        <c:crosses val="autoZero"/>
        <c:auto val="0"/>
        <c:lblOffset val="100"/>
        <c:tickLblSkip val="1"/>
        <c:noMultiLvlLbl val="0"/>
      </c:catAx>
      <c:valAx>
        <c:axId val="66245059"/>
        <c:scaling>
          <c:orientation val="minMax"/>
          <c:max val="10"/>
          <c:min val="7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7360562"/>
        <c:crossesAt val="1"/>
        <c:crossBetween val="between"/>
        <c:dispUnits/>
        <c:majorUnit val="1"/>
        <c:minorUnit val="0.1"/>
      </c:valAx>
      <c:catAx>
        <c:axId val="59334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4249533"/>
        <c:crossesAt val="85"/>
        <c:auto val="0"/>
        <c:lblOffset val="100"/>
        <c:tickLblSkip val="1"/>
        <c:noMultiLvlLbl val="0"/>
      </c:catAx>
      <c:valAx>
        <c:axId val="64249533"/>
        <c:scaling>
          <c:orientation val="minMax"/>
          <c:max val="37"/>
          <c:min val="25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9334620"/>
        <c:crosses val="max"/>
        <c:crossBetween val="between"/>
        <c:dispUnits/>
        <c:majorUnit val="1"/>
        <c:minorUnit val="0.1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</c:spPr>
    </c:plotArea>
    <c:legend>
      <c:legendPos val="r"/>
      <c:layout>
        <c:manualLayout>
          <c:xMode val="edge"/>
          <c:yMode val="edge"/>
          <c:x val="0.0595"/>
          <c:y val="0.03675"/>
          <c:w val="0.831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'Grafik MŁP-PODKAR-LUBEL'!$A$36</c:f>
        </c:strRef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01"/>
          <c:y val="0.0745"/>
          <c:w val="1"/>
          <c:h val="0.9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'Grafik MŁP-PODKAR-LUBEL'!$E$39</c:f>
              <c:strCache>
                <c:ptCount val="1"/>
                <c:pt idx="0">
                  <c:v> Plon w t/ha 15%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MŁP-PODKAR-LUBEL'!$A$40:$A$52</c:f>
              <c:strCache/>
            </c:strRef>
          </c:cat>
          <c:val>
            <c:numRef>
              <c:f>'Grafik MŁP-PODKAR-LUBEL'!$E$40:$E$52</c:f>
              <c:numCache/>
            </c:numRef>
          </c:val>
        </c:ser>
        <c:gapWidth val="70"/>
        <c:axId val="41374886"/>
        <c:axId val="36829655"/>
      </c:barChart>
      <c:lineChart>
        <c:grouping val="standard"/>
        <c:varyColors val="0"/>
        <c:ser>
          <c:idx val="0"/>
          <c:order val="1"/>
          <c:tx>
            <c:strRef>
              <c:f>'Grafik MŁP-PODKAR-LUBEL'!$F$39</c:f>
              <c:strCache>
                <c:ptCount val="1"/>
                <c:pt idx="0">
                  <c:v>% wilgotności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CCFF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just">
                  <a:defRPr lang="en-US" cap="none" sz="1000" b="1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'Grafik MŁP-PODKAR-LUBEL'!$A$40:$A$52</c:f>
              <c:strCache/>
            </c:strRef>
          </c:cat>
          <c:val>
            <c:numRef>
              <c:f>'Grafik MŁP-PODKAR-LUBEL'!$F$40:$F$52</c:f>
              <c:numCache/>
            </c:numRef>
          </c:val>
          <c:smooth val="0"/>
        </c:ser>
        <c:axId val="63031440"/>
        <c:axId val="30412049"/>
      </c:lineChart>
      <c:catAx>
        <c:axId val="413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36829655"/>
        <c:crosses val="autoZero"/>
        <c:auto val="0"/>
        <c:lblOffset val="100"/>
        <c:tickLblSkip val="1"/>
        <c:noMultiLvlLbl val="0"/>
      </c:catAx>
      <c:valAx>
        <c:axId val="36829655"/>
        <c:scaling>
          <c:orientation val="minMax"/>
          <c:max val="12"/>
          <c:min val="7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1374886"/>
        <c:crossesAt val="1"/>
        <c:crossBetween val="between"/>
        <c:dispUnits/>
        <c:majorUnit val="1"/>
        <c:minorUnit val="0.1"/>
      </c:valAx>
      <c:catAx>
        <c:axId val="63031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0412049"/>
        <c:crossesAt val="85"/>
        <c:auto val="0"/>
        <c:lblOffset val="100"/>
        <c:tickLblSkip val="1"/>
        <c:noMultiLvlLbl val="0"/>
      </c:catAx>
      <c:valAx>
        <c:axId val="30412049"/>
        <c:scaling>
          <c:orientation val="minMax"/>
          <c:max val="37"/>
          <c:min val="25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63031440"/>
        <c:crosses val="max"/>
        <c:crossBetween val="between"/>
        <c:dispUnits/>
        <c:majorUnit val="1"/>
        <c:minorUnit val="0.1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</c:spPr>
    </c:plotArea>
    <c:legend>
      <c:legendPos val="r"/>
      <c:layout>
        <c:manualLayout>
          <c:xMode val="edge"/>
          <c:yMode val="edge"/>
          <c:x val="0.0595"/>
          <c:y val="0.03675"/>
          <c:w val="0.831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4</xdr:row>
      <xdr:rowOff>114300</xdr:rowOff>
    </xdr:from>
    <xdr:to>
      <xdr:col>8</xdr:col>
      <xdr:colOff>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885825"/>
          <a:ext cx="3152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11</xdr:col>
      <xdr:colOff>304800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57150" y="438150"/>
        <a:ext cx="9763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4</xdr:row>
      <xdr:rowOff>114300</xdr:rowOff>
    </xdr:from>
    <xdr:to>
      <xdr:col>8</xdr:col>
      <xdr:colOff>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885825"/>
          <a:ext cx="3209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11</xdr:col>
      <xdr:colOff>304800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57150" y="438150"/>
        <a:ext cx="9763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4</xdr:row>
      <xdr:rowOff>114300</xdr:rowOff>
    </xdr:from>
    <xdr:to>
      <xdr:col>8</xdr:col>
      <xdr:colOff>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885825"/>
          <a:ext cx="3152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11</xdr:col>
      <xdr:colOff>304800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57150" y="438150"/>
        <a:ext cx="107156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971550</xdr:colOff>
      <xdr:row>3</xdr:row>
      <xdr:rowOff>247650</xdr:rowOff>
    </xdr:from>
    <xdr:to>
      <xdr:col>8</xdr:col>
      <xdr:colOff>9525</xdr:colOff>
      <xdr:row>6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733425"/>
          <a:ext cx="3152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11</xdr:col>
      <xdr:colOff>304800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57150" y="438150"/>
        <a:ext cx="107156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15</xdr:col>
      <xdr:colOff>28575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057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rnowtobi\My%20Documents\Kulturen\mais\Aergebnisse%20Anke\K%20Demo_Dedelo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E_Data"/>
      <sheetName val="TDE_Text"/>
      <sheetName val="TDE_Trait_Codes"/>
      <sheetName val="TDE_Languages"/>
      <sheetName val="Aussaatplan u. Bonituren"/>
      <sheetName val="TDE_Report"/>
      <sheetName val=" Marktleistung"/>
      <sheetName val="Scatterplot"/>
      <sheetName val="Säulengraph"/>
      <sheetName val="Tab"/>
      <sheetName val="KRZ"/>
    </sheetNames>
    <sheetDataSet>
      <sheetData sheetId="0">
        <row r="45">
          <cell r="J45">
            <v>31.5</v>
          </cell>
        </row>
        <row r="46">
          <cell r="J46">
            <v>34.3</v>
          </cell>
        </row>
        <row r="47">
          <cell r="J47">
            <v>37.3</v>
          </cell>
        </row>
        <row r="48">
          <cell r="J48">
            <v>34</v>
          </cell>
        </row>
        <row r="49">
          <cell r="J49">
            <v>33.7</v>
          </cell>
        </row>
        <row r="50">
          <cell r="J50">
            <v>33.6</v>
          </cell>
        </row>
        <row r="51">
          <cell r="J51">
            <v>33.1</v>
          </cell>
        </row>
        <row r="52">
          <cell r="J52">
            <v>35.7</v>
          </cell>
        </row>
        <row r="53">
          <cell r="J53">
            <v>35.8</v>
          </cell>
        </row>
        <row r="54">
          <cell r="J54">
            <v>35.5</v>
          </cell>
        </row>
        <row r="55">
          <cell r="J55">
            <v>34.7</v>
          </cell>
        </row>
        <row r="56">
          <cell r="J56">
            <v>34.7</v>
          </cell>
        </row>
        <row r="57">
          <cell r="J57">
            <v>37.3</v>
          </cell>
        </row>
        <row r="58">
          <cell r="J58">
            <v>35.3</v>
          </cell>
        </row>
        <row r="59">
          <cell r="J59">
            <v>40.1</v>
          </cell>
        </row>
        <row r="60">
          <cell r="J60">
            <v>37.1</v>
          </cell>
        </row>
        <row r="61">
          <cell r="J61">
            <v>40.1</v>
          </cell>
        </row>
        <row r="62">
          <cell r="J62">
            <v>36.8</v>
          </cell>
        </row>
        <row r="63">
          <cell r="J63">
            <v>39</v>
          </cell>
        </row>
        <row r="64">
          <cell r="J64">
            <v>44.7</v>
          </cell>
        </row>
        <row r="65">
          <cell r="J65">
            <v>43.7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3">
    <pageSetUpPr fitToPage="1"/>
  </sheetPr>
  <dimension ref="A4:O40"/>
  <sheetViews>
    <sheetView showGridLines="0" zoomScale="85" zoomScaleNormal="85" workbookViewId="0" topLeftCell="A1">
      <selection activeCell="D24" sqref="D24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2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/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22"/>
      <c r="F11" s="23"/>
      <c r="G11" s="23"/>
      <c r="H11" s="24"/>
      <c r="I11" s="25"/>
      <c r="J11" s="26"/>
      <c r="K11" s="27"/>
      <c r="L11" s="27"/>
      <c r="M11" s="28"/>
      <c r="N11" s="29">
        <f aca="true" t="shared" si="0" ref="N11:N32">M11*10000/3.75</f>
        <v>0</v>
      </c>
    </row>
    <row r="12" spans="1:14" ht="15.75">
      <c r="A12" s="30"/>
      <c r="C12" s="20">
        <v>2</v>
      </c>
      <c r="D12" s="21" t="s">
        <v>26</v>
      </c>
      <c r="E12" s="31"/>
      <c r="F12" s="23"/>
      <c r="G12" s="23"/>
      <c r="H12" s="24"/>
      <c r="I12" s="25"/>
      <c r="J12" s="26"/>
      <c r="K12" s="27"/>
      <c r="L12" s="27"/>
      <c r="M12" s="32"/>
      <c r="N12" s="33">
        <f t="shared" si="0"/>
        <v>0</v>
      </c>
    </row>
    <row r="13" spans="3:14" ht="15">
      <c r="C13" s="20">
        <v>3</v>
      </c>
      <c r="D13" s="21" t="s">
        <v>27</v>
      </c>
      <c r="E13" s="31"/>
      <c r="F13" s="23"/>
      <c r="G13" s="23"/>
      <c r="H13" s="24"/>
      <c r="I13" s="25"/>
      <c r="J13" s="26"/>
      <c r="K13" s="27"/>
      <c r="L13" s="27"/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31"/>
      <c r="F14" s="23"/>
      <c r="G14" s="23"/>
      <c r="H14" s="24"/>
      <c r="I14" s="25"/>
      <c r="J14" s="26"/>
      <c r="K14" s="27"/>
      <c r="L14" s="27"/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31"/>
      <c r="F15" s="23"/>
      <c r="G15" s="23"/>
      <c r="H15" s="24"/>
      <c r="I15" s="25"/>
      <c r="J15" s="26"/>
      <c r="K15" s="27"/>
      <c r="L15" s="27"/>
      <c r="M15" s="10"/>
      <c r="N15" s="35">
        <f t="shared" si="0"/>
        <v>0</v>
      </c>
    </row>
    <row r="16" spans="3:14" ht="15">
      <c r="C16" s="34">
        <v>6</v>
      </c>
      <c r="D16" s="21" t="s">
        <v>30</v>
      </c>
      <c r="E16" s="36"/>
      <c r="F16" s="36"/>
      <c r="G16" s="36"/>
      <c r="H16" s="36"/>
      <c r="I16" s="37"/>
      <c r="J16" s="26"/>
      <c r="K16" s="27"/>
      <c r="L16" s="27"/>
      <c r="M16" s="10"/>
      <c r="N16" s="35">
        <f t="shared" si="0"/>
        <v>0</v>
      </c>
    </row>
    <row r="17" spans="3:14" ht="15">
      <c r="C17" s="34">
        <v>7</v>
      </c>
      <c r="D17" s="21" t="s">
        <v>31</v>
      </c>
      <c r="E17" s="31"/>
      <c r="F17" s="23"/>
      <c r="G17" s="23"/>
      <c r="H17" s="24"/>
      <c r="I17" s="25"/>
      <c r="J17" s="26"/>
      <c r="K17" s="27"/>
      <c r="L17" s="27"/>
      <c r="M17" s="10"/>
      <c r="N17" s="35">
        <f t="shared" si="0"/>
        <v>0</v>
      </c>
    </row>
    <row r="18" spans="3:14" ht="15">
      <c r="C18" s="34">
        <v>8</v>
      </c>
      <c r="D18" s="21" t="s">
        <v>32</v>
      </c>
      <c r="E18" s="31"/>
      <c r="F18" s="23"/>
      <c r="G18" s="23"/>
      <c r="H18" s="24"/>
      <c r="I18" s="25"/>
      <c r="J18" s="26"/>
      <c r="K18" s="27"/>
      <c r="L18" s="27"/>
      <c r="M18" s="10"/>
      <c r="N18" s="35">
        <f t="shared" si="0"/>
        <v>0</v>
      </c>
    </row>
    <row r="19" spans="3:14" ht="15">
      <c r="C19" s="34">
        <v>9</v>
      </c>
      <c r="D19" s="21" t="s">
        <v>33</v>
      </c>
      <c r="E19" s="31"/>
      <c r="F19" s="23"/>
      <c r="G19" s="23"/>
      <c r="H19" s="24"/>
      <c r="I19" s="25"/>
      <c r="J19" s="26"/>
      <c r="K19" s="27"/>
      <c r="L19" s="27"/>
      <c r="M19" s="10"/>
      <c r="N19" s="35">
        <f t="shared" si="0"/>
        <v>0</v>
      </c>
    </row>
    <row r="20" spans="3:14" ht="15">
      <c r="C20" s="34">
        <v>10</v>
      </c>
      <c r="D20" s="21" t="s">
        <v>34</v>
      </c>
      <c r="E20" s="31"/>
      <c r="F20" s="23"/>
      <c r="G20" s="23"/>
      <c r="H20" s="24"/>
      <c r="I20" s="25"/>
      <c r="J20" s="26"/>
      <c r="K20" s="27"/>
      <c r="L20" s="27"/>
      <c r="M20" s="10"/>
      <c r="N20" s="35">
        <f t="shared" si="0"/>
        <v>0</v>
      </c>
    </row>
    <row r="21" spans="3:14" ht="15">
      <c r="C21" s="34">
        <v>11</v>
      </c>
      <c r="D21" s="21" t="s">
        <v>35</v>
      </c>
      <c r="E21" s="38">
        <v>78.2</v>
      </c>
      <c r="F21" s="39">
        <v>320</v>
      </c>
      <c r="G21" s="39">
        <v>6</v>
      </c>
      <c r="H21" s="40">
        <v>2353</v>
      </c>
      <c r="I21" s="41">
        <v>29.9</v>
      </c>
      <c r="J21" s="26">
        <f>(H21*10/(F21*G21))</f>
        <v>12.255208333333334</v>
      </c>
      <c r="K21" s="27">
        <f>ROUND(J21*(1-((I21-14)/86)),2)</f>
        <v>9.99</v>
      </c>
      <c r="L21" s="27">
        <f>ROUND(J21*(1-((I21-15)/85)),2)</f>
        <v>10.11</v>
      </c>
      <c r="M21" s="10"/>
      <c r="N21" s="35">
        <f t="shared" si="0"/>
        <v>0</v>
      </c>
    </row>
    <row r="22" spans="3:14" ht="15">
      <c r="C22" s="34">
        <v>12</v>
      </c>
      <c r="D22" s="21" t="s">
        <v>36</v>
      </c>
      <c r="E22" s="38">
        <v>76.5</v>
      </c>
      <c r="F22" s="39">
        <v>320</v>
      </c>
      <c r="G22" s="39">
        <v>6</v>
      </c>
      <c r="H22" s="40">
        <v>2296</v>
      </c>
      <c r="I22" s="41">
        <v>31.73</v>
      </c>
      <c r="J22" s="26">
        <f>(H22*10/(F22*G22))</f>
        <v>11.958333333333334</v>
      </c>
      <c r="K22" s="27">
        <f>ROUND(J22*(1-((I22-14)/86)),2)</f>
        <v>9.49</v>
      </c>
      <c r="L22" s="27">
        <f>ROUND(J22*(1-((I22-15)/85)),2)</f>
        <v>9.6</v>
      </c>
      <c r="M22" s="10"/>
      <c r="N22" s="35">
        <f t="shared" si="0"/>
        <v>0</v>
      </c>
    </row>
    <row r="23" spans="3:14" ht="15">
      <c r="C23" s="34">
        <v>13</v>
      </c>
      <c r="D23" s="21" t="s">
        <v>37</v>
      </c>
      <c r="E23" s="38"/>
      <c r="F23" s="39"/>
      <c r="G23" s="39"/>
      <c r="H23" s="40"/>
      <c r="I23" s="41"/>
      <c r="J23" s="26"/>
      <c r="K23" s="27"/>
      <c r="L23" s="27"/>
      <c r="M23" s="10"/>
      <c r="N23" s="35">
        <f t="shared" si="0"/>
        <v>0</v>
      </c>
    </row>
    <row r="24" spans="3:14" ht="15">
      <c r="C24" s="34">
        <v>14</v>
      </c>
      <c r="D24" s="21" t="s">
        <v>38</v>
      </c>
      <c r="E24" s="38"/>
      <c r="F24" s="39"/>
      <c r="G24" s="39"/>
      <c r="H24" s="40"/>
      <c r="I24" s="41"/>
      <c r="J24" s="26"/>
      <c r="K24" s="27"/>
      <c r="L24" s="27"/>
      <c r="M24" s="10"/>
      <c r="N24" s="35">
        <f t="shared" si="0"/>
        <v>0</v>
      </c>
    </row>
    <row r="25" spans="3:14" ht="15">
      <c r="C25" s="34">
        <v>15</v>
      </c>
      <c r="D25" s="21" t="s">
        <v>39</v>
      </c>
      <c r="E25" s="38"/>
      <c r="F25" s="39"/>
      <c r="G25" s="39"/>
      <c r="H25" s="40"/>
      <c r="I25" s="41"/>
      <c r="J25" s="26"/>
      <c r="K25" s="27"/>
      <c r="L25" s="27"/>
      <c r="M25" s="10"/>
      <c r="N25" s="35">
        <f t="shared" si="0"/>
        <v>0</v>
      </c>
    </row>
    <row r="26" spans="3:14" ht="15">
      <c r="C26" s="34">
        <v>16</v>
      </c>
      <c r="D26" s="21" t="s">
        <v>40</v>
      </c>
      <c r="E26" s="38">
        <v>72.9</v>
      </c>
      <c r="F26" s="39">
        <v>320</v>
      </c>
      <c r="G26" s="39">
        <v>6</v>
      </c>
      <c r="H26" s="40">
        <v>2034</v>
      </c>
      <c r="I26" s="41">
        <v>28.96</v>
      </c>
      <c r="J26" s="26">
        <f>(H26*10/(F26*G26))</f>
        <v>10.59375</v>
      </c>
      <c r="K26" s="27">
        <f>ROUND(J26*(1-((I26-14)/86)),2)</f>
        <v>8.75</v>
      </c>
      <c r="L26" s="27">
        <f>ROUND(J26*(1-((I26-15)/85)),2)</f>
        <v>8.85</v>
      </c>
      <c r="M26" s="10"/>
      <c r="N26" s="35">
        <f t="shared" si="0"/>
        <v>0</v>
      </c>
    </row>
    <row r="27" spans="3:14" ht="15">
      <c r="C27" s="34">
        <v>17</v>
      </c>
      <c r="D27" s="21" t="s">
        <v>41</v>
      </c>
      <c r="E27" s="38"/>
      <c r="F27" s="39"/>
      <c r="G27" s="39"/>
      <c r="H27" s="40"/>
      <c r="I27" s="41"/>
      <c r="J27" s="26"/>
      <c r="K27" s="27"/>
      <c r="L27" s="27"/>
      <c r="M27" s="10"/>
      <c r="N27" s="35">
        <f t="shared" si="0"/>
        <v>0</v>
      </c>
    </row>
    <row r="28" spans="3:14" ht="15">
      <c r="C28" s="34">
        <v>18</v>
      </c>
      <c r="D28" s="21" t="s">
        <v>42</v>
      </c>
      <c r="E28" s="42">
        <v>76.5</v>
      </c>
      <c r="F28" s="39">
        <v>320</v>
      </c>
      <c r="G28" s="39">
        <v>6</v>
      </c>
      <c r="H28" s="40">
        <v>2196</v>
      </c>
      <c r="I28" s="41">
        <v>34.46</v>
      </c>
      <c r="J28" s="26">
        <f>(H28*10/(F28*G28))</f>
        <v>11.4375</v>
      </c>
      <c r="K28" s="27">
        <f>ROUND(J28*(1-((I28-14)/86)),2)</f>
        <v>8.72</v>
      </c>
      <c r="L28" s="27">
        <f>ROUND(J28*(1-((I28-15)/85)),2)</f>
        <v>8.82</v>
      </c>
      <c r="M28" s="10"/>
      <c r="N28" s="35">
        <f t="shared" si="0"/>
        <v>0</v>
      </c>
    </row>
    <row r="29" spans="3:14" ht="15">
      <c r="C29" s="34">
        <v>19</v>
      </c>
      <c r="D29" s="21" t="s">
        <v>43</v>
      </c>
      <c r="E29" s="38"/>
      <c r="F29" s="39"/>
      <c r="G29" s="39"/>
      <c r="H29" s="40"/>
      <c r="I29" s="41"/>
      <c r="J29" s="26"/>
      <c r="K29" s="27"/>
      <c r="L29" s="27"/>
      <c r="M29" s="10"/>
      <c r="N29" s="35">
        <f t="shared" si="0"/>
        <v>0</v>
      </c>
    </row>
    <row r="30" spans="3:15" ht="15">
      <c r="C30" s="34">
        <v>20</v>
      </c>
      <c r="D30" s="21" t="s">
        <v>44</v>
      </c>
      <c r="E30" s="38">
        <v>78.2</v>
      </c>
      <c r="F30" s="39">
        <v>320</v>
      </c>
      <c r="G30" s="39">
        <v>6</v>
      </c>
      <c r="H30" s="40">
        <v>1915</v>
      </c>
      <c r="I30" s="41">
        <v>32.5</v>
      </c>
      <c r="J30" s="26">
        <f>(H30*10/(F30*G30))</f>
        <v>9.973958333333334</v>
      </c>
      <c r="K30" s="27">
        <f>ROUND(J30*(1-((I30-14)/86)),2)</f>
        <v>7.83</v>
      </c>
      <c r="L30" s="27">
        <f>ROUND(J30*(1-((I30-15)/85)),2)</f>
        <v>7.92</v>
      </c>
      <c r="M30" s="10"/>
      <c r="N30" s="35">
        <f t="shared" si="0"/>
        <v>0</v>
      </c>
      <c r="O30" t="s">
        <v>45</v>
      </c>
    </row>
    <row r="31" spans="3:14" ht="15">
      <c r="C31" s="34">
        <v>21</v>
      </c>
      <c r="D31" s="21" t="s">
        <v>46</v>
      </c>
      <c r="E31" s="38"/>
      <c r="F31" s="39"/>
      <c r="G31" s="39"/>
      <c r="H31" s="40"/>
      <c r="I31" s="41"/>
      <c r="J31" s="26"/>
      <c r="K31" s="27"/>
      <c r="L31" s="27"/>
      <c r="M31" s="10"/>
      <c r="N31" s="35">
        <f t="shared" si="0"/>
        <v>0</v>
      </c>
    </row>
    <row r="32" spans="3:14" ht="15">
      <c r="C32" s="34">
        <v>22</v>
      </c>
      <c r="D32" s="21" t="s">
        <v>47</v>
      </c>
      <c r="E32" s="38">
        <v>72.9</v>
      </c>
      <c r="F32" s="39">
        <v>320</v>
      </c>
      <c r="G32" s="39">
        <v>6</v>
      </c>
      <c r="H32" s="40">
        <v>2214</v>
      </c>
      <c r="I32" s="41">
        <v>33.16</v>
      </c>
      <c r="J32" s="26">
        <f>(H32*10/(F32*G32))</f>
        <v>11.53125</v>
      </c>
      <c r="K32" s="27">
        <f>ROUND(J32*(1-((I32-14)/86)),2)</f>
        <v>8.96</v>
      </c>
      <c r="L32" s="27">
        <f>ROUND(J32*(1-((I32-15)/85)),2)</f>
        <v>9.07</v>
      </c>
      <c r="M32" s="10"/>
      <c r="N32" s="35">
        <f t="shared" si="0"/>
        <v>0</v>
      </c>
    </row>
    <row r="33" spans="3:12" ht="15">
      <c r="C33" s="32">
        <v>23</v>
      </c>
      <c r="D33" s="21" t="s">
        <v>48</v>
      </c>
      <c r="E33" s="38"/>
      <c r="F33" s="39"/>
      <c r="G33" s="39"/>
      <c r="H33" s="40"/>
      <c r="I33" s="41"/>
      <c r="J33" s="26"/>
      <c r="K33" s="27"/>
      <c r="L33" s="27"/>
    </row>
    <row r="34" spans="3:12" ht="15">
      <c r="C34" s="32">
        <v>24</v>
      </c>
      <c r="D34" s="21" t="s">
        <v>49</v>
      </c>
      <c r="E34" s="43">
        <v>75.6</v>
      </c>
      <c r="F34" s="39">
        <v>320</v>
      </c>
      <c r="G34" s="39">
        <v>6</v>
      </c>
      <c r="H34" s="40">
        <v>2047</v>
      </c>
      <c r="I34" s="41">
        <v>31.2</v>
      </c>
      <c r="J34" s="26">
        <f>(H34*10/(F34*G34))</f>
        <v>10.661458333333334</v>
      </c>
      <c r="K34" s="27">
        <f>ROUND(J34*(1-((I34-14)/86)),2)</f>
        <v>8.53</v>
      </c>
      <c r="L34" s="27">
        <f>ROUND(J34*(1-((I34-15)/85)),2)</f>
        <v>8.63</v>
      </c>
    </row>
    <row r="35" spans="3:12" ht="15">
      <c r="C35" s="32">
        <v>25</v>
      </c>
      <c r="D35" s="21" t="s">
        <v>50</v>
      </c>
      <c r="E35" s="43">
        <v>74.7</v>
      </c>
      <c r="F35" s="39">
        <v>320</v>
      </c>
      <c r="G35" s="39">
        <v>6</v>
      </c>
      <c r="H35" s="40">
        <v>2007</v>
      </c>
      <c r="I35" s="41">
        <v>30</v>
      </c>
      <c r="J35" s="26">
        <f>(H35*10/(F35*G35))</f>
        <v>10.453125</v>
      </c>
      <c r="K35" s="27">
        <f>ROUND(J35*(1-((I35-14)/86)),2)</f>
        <v>8.51</v>
      </c>
      <c r="L35" s="27">
        <f>ROUND(J35*(1-((I35-15)/85)),2)</f>
        <v>8.61</v>
      </c>
    </row>
    <row r="36" spans="3:12" ht="15">
      <c r="C36" s="32">
        <v>26</v>
      </c>
      <c r="D36" s="21" t="s">
        <v>51</v>
      </c>
      <c r="E36" s="43">
        <v>75.5</v>
      </c>
      <c r="F36" s="39">
        <v>320</v>
      </c>
      <c r="G36" s="39">
        <v>6</v>
      </c>
      <c r="H36" s="40">
        <v>2218</v>
      </c>
      <c r="I36" s="41">
        <v>30.53</v>
      </c>
      <c r="J36" s="26">
        <f>(H36*10/(F36*G36))</f>
        <v>11.552083333333334</v>
      </c>
      <c r="K36" s="27">
        <f>ROUND(J36*(1-((I36-14)/86)),2)</f>
        <v>9.33</v>
      </c>
      <c r="L36" s="27">
        <f>ROUND(J36*(1-((I36-15)/85)),2)</f>
        <v>9.44</v>
      </c>
    </row>
    <row r="37" spans="3:12" ht="15">
      <c r="C37" s="32">
        <v>27</v>
      </c>
      <c r="D37" s="21" t="s">
        <v>52</v>
      </c>
      <c r="E37" s="43"/>
      <c r="F37" s="39"/>
      <c r="G37" s="39"/>
      <c r="H37" s="40"/>
      <c r="I37" s="41"/>
      <c r="J37" s="26"/>
      <c r="K37" s="27"/>
      <c r="L37" s="27"/>
    </row>
    <row r="38" spans="3:12" ht="15">
      <c r="C38" s="32">
        <v>28</v>
      </c>
      <c r="D38" s="21" t="s">
        <v>53</v>
      </c>
      <c r="E38" s="43">
        <v>79.1</v>
      </c>
      <c r="F38" s="39">
        <v>320</v>
      </c>
      <c r="G38" s="39">
        <v>6</v>
      </c>
      <c r="H38" s="40">
        <v>2017</v>
      </c>
      <c r="I38" s="41">
        <v>29.86</v>
      </c>
      <c r="J38" s="26">
        <f>(H38*10/(F38*G38))</f>
        <v>10.505208333333334</v>
      </c>
      <c r="K38" s="27">
        <f>ROUND(J38*(1-((I38-14)/86)),2)</f>
        <v>8.57</v>
      </c>
      <c r="L38" s="27">
        <f>ROUND(J38*(1-((I38-15)/85)),2)</f>
        <v>8.67</v>
      </c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31.23</v>
      </c>
      <c r="J40" s="47">
        <f>AVERAGE(J11:J39)</f>
        <v>11.092187499999998</v>
      </c>
      <c r="K40" s="47">
        <f>AVERAGE(K11:K39)</f>
        <v>8.868</v>
      </c>
      <c r="L40" s="47">
        <f>AVERAGE(L11:L39)</f>
        <v>8.972000000000001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0">
    <pageSetUpPr fitToPage="1"/>
  </sheetPr>
  <dimension ref="A4:O40"/>
  <sheetViews>
    <sheetView showGridLines="0" zoomScale="85" zoomScaleNormal="85" workbookViewId="0" topLeftCell="A1">
      <selection activeCell="J34" sqref="J34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66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/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22"/>
      <c r="F11" s="23"/>
      <c r="G11" s="23"/>
      <c r="H11" s="24"/>
      <c r="I11" s="25"/>
      <c r="J11" s="26"/>
      <c r="K11" s="27"/>
      <c r="L11" s="27"/>
      <c r="M11" s="28"/>
      <c r="N11" s="29">
        <f aca="true" t="shared" si="0" ref="N11:N32">M11*10000/3.75</f>
        <v>0</v>
      </c>
    </row>
    <row r="12" spans="1:14" ht="15.75">
      <c r="A12" s="30"/>
      <c r="C12" s="20">
        <v>2</v>
      </c>
      <c r="D12" s="21" t="s">
        <v>26</v>
      </c>
      <c r="E12" s="31"/>
      <c r="F12" s="23"/>
      <c r="G12" s="23"/>
      <c r="H12" s="24"/>
      <c r="I12" s="25"/>
      <c r="J12" s="26"/>
      <c r="K12" s="27"/>
      <c r="L12" s="27"/>
      <c r="M12" s="32"/>
      <c r="N12" s="33">
        <f t="shared" si="0"/>
        <v>0</v>
      </c>
    </row>
    <row r="13" spans="3:14" ht="15">
      <c r="C13" s="20">
        <v>3</v>
      </c>
      <c r="D13" s="21" t="s">
        <v>27</v>
      </c>
      <c r="E13" s="31"/>
      <c r="F13" s="23"/>
      <c r="G13" s="23"/>
      <c r="H13" s="24"/>
      <c r="I13" s="25"/>
      <c r="J13" s="26"/>
      <c r="K13" s="27"/>
      <c r="L13" s="27"/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31"/>
      <c r="F14" s="23"/>
      <c r="G14" s="23"/>
      <c r="H14" s="24"/>
      <c r="I14" s="25"/>
      <c r="J14" s="26"/>
      <c r="K14" s="27"/>
      <c r="L14" s="27"/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31"/>
      <c r="F15" s="23"/>
      <c r="G15" s="23"/>
      <c r="H15" s="24"/>
      <c r="I15" s="25"/>
      <c r="J15" s="26"/>
      <c r="K15" s="27"/>
      <c r="L15" s="27"/>
      <c r="M15" s="10"/>
      <c r="N15" s="35">
        <f t="shared" si="0"/>
        <v>0</v>
      </c>
    </row>
    <row r="16" spans="3:14" ht="15">
      <c r="C16" s="34">
        <v>6</v>
      </c>
      <c r="D16" s="21" t="s">
        <v>30</v>
      </c>
      <c r="E16" s="36"/>
      <c r="F16" s="36"/>
      <c r="G16" s="36"/>
      <c r="H16" s="36"/>
      <c r="I16" s="37"/>
      <c r="J16" s="26"/>
      <c r="K16" s="27"/>
      <c r="L16" s="27"/>
      <c r="M16" s="10"/>
      <c r="N16" s="35">
        <f t="shared" si="0"/>
        <v>0</v>
      </c>
    </row>
    <row r="17" spans="3:14" ht="15">
      <c r="C17" s="34">
        <v>7</v>
      </c>
      <c r="D17" s="21" t="s">
        <v>31</v>
      </c>
      <c r="E17" s="31"/>
      <c r="F17" s="23"/>
      <c r="G17" s="23"/>
      <c r="H17" s="24"/>
      <c r="I17" s="25"/>
      <c r="J17" s="26"/>
      <c r="K17" s="27"/>
      <c r="L17" s="27"/>
      <c r="M17" s="10"/>
      <c r="N17" s="35">
        <f t="shared" si="0"/>
        <v>0</v>
      </c>
    </row>
    <row r="18" spans="3:14" ht="15">
      <c r="C18" s="34">
        <v>8</v>
      </c>
      <c r="D18" s="21" t="s">
        <v>32</v>
      </c>
      <c r="E18" s="31"/>
      <c r="F18" s="23"/>
      <c r="G18" s="23"/>
      <c r="H18" s="24"/>
      <c r="I18" s="25"/>
      <c r="J18" s="26"/>
      <c r="K18" s="27"/>
      <c r="L18" s="27"/>
      <c r="M18" s="10"/>
      <c r="N18" s="35">
        <f t="shared" si="0"/>
        <v>0</v>
      </c>
    </row>
    <row r="19" spans="3:14" ht="15">
      <c r="C19" s="34">
        <v>9</v>
      </c>
      <c r="D19" s="21" t="s">
        <v>33</v>
      </c>
      <c r="E19" s="31"/>
      <c r="F19" s="23"/>
      <c r="G19" s="23"/>
      <c r="H19" s="24"/>
      <c r="I19" s="25"/>
      <c r="J19" s="26"/>
      <c r="K19" s="27"/>
      <c r="L19" s="27"/>
      <c r="M19" s="10"/>
      <c r="N19" s="35">
        <f t="shared" si="0"/>
        <v>0</v>
      </c>
    </row>
    <row r="20" spans="3:14" ht="15">
      <c r="C20" s="34">
        <v>10</v>
      </c>
      <c r="D20" s="21" t="s">
        <v>34</v>
      </c>
      <c r="E20" s="31"/>
      <c r="F20" s="23"/>
      <c r="G20" s="23"/>
      <c r="H20" s="24"/>
      <c r="I20" s="25"/>
      <c r="J20" s="26"/>
      <c r="K20" s="27"/>
      <c r="L20" s="27"/>
      <c r="M20" s="10"/>
      <c r="N20" s="35">
        <f t="shared" si="0"/>
        <v>0</v>
      </c>
    </row>
    <row r="21" spans="3:14" ht="15">
      <c r="C21" s="34">
        <v>11</v>
      </c>
      <c r="D21" s="21" t="s">
        <v>35</v>
      </c>
      <c r="E21" s="38">
        <v>86.9</v>
      </c>
      <c r="F21" s="39">
        <v>214</v>
      </c>
      <c r="G21" s="39">
        <v>6</v>
      </c>
      <c r="H21" s="40">
        <v>1333</v>
      </c>
      <c r="I21" s="41">
        <v>32.5</v>
      </c>
      <c r="J21" s="26">
        <f>(H21*10/(F21*G21))</f>
        <v>10.381619937694705</v>
      </c>
      <c r="K21" s="27">
        <f>ROUND(J21*(1-((I21-14)/86)),2)</f>
        <v>8.15</v>
      </c>
      <c r="L21" s="27">
        <f>ROUND(J21*(1-((I21-15)/85)),2)</f>
        <v>8.24</v>
      </c>
      <c r="M21" s="10"/>
      <c r="N21" s="35">
        <f t="shared" si="0"/>
        <v>0</v>
      </c>
    </row>
    <row r="22" spans="3:14" ht="15">
      <c r="C22" s="34">
        <v>12</v>
      </c>
      <c r="D22" s="21" t="s">
        <v>36</v>
      </c>
      <c r="E22" s="38">
        <v>86.1</v>
      </c>
      <c r="F22" s="39">
        <v>214</v>
      </c>
      <c r="G22" s="39">
        <v>6</v>
      </c>
      <c r="H22" s="40">
        <v>1347</v>
      </c>
      <c r="I22" s="41">
        <v>33</v>
      </c>
      <c r="J22" s="26">
        <f>(H22*10/(F22*G22))</f>
        <v>10.490654205607477</v>
      </c>
      <c r="K22" s="27">
        <f>ROUND(J22*(1-((I22-14)/86)),2)</f>
        <v>8.17</v>
      </c>
      <c r="L22" s="27">
        <f>ROUND(J22*(1-((I22-15)/85)),2)</f>
        <v>8.27</v>
      </c>
      <c r="M22" s="10"/>
      <c r="N22" s="35">
        <f t="shared" si="0"/>
        <v>0</v>
      </c>
    </row>
    <row r="23" spans="3:14" ht="15">
      <c r="C23" s="34">
        <v>13</v>
      </c>
      <c r="D23" s="21" t="s">
        <v>37</v>
      </c>
      <c r="E23" s="38"/>
      <c r="F23" s="39"/>
      <c r="G23" s="39"/>
      <c r="H23" s="40"/>
      <c r="I23" s="41"/>
      <c r="J23" s="26"/>
      <c r="K23" s="27"/>
      <c r="L23" s="27"/>
      <c r="M23" s="10"/>
      <c r="N23" s="35">
        <f t="shared" si="0"/>
        <v>0</v>
      </c>
    </row>
    <row r="24" spans="3:14" ht="15">
      <c r="C24" s="34">
        <v>14</v>
      </c>
      <c r="D24" s="21" t="s">
        <v>38</v>
      </c>
      <c r="E24" s="38"/>
      <c r="F24" s="39"/>
      <c r="G24" s="39"/>
      <c r="H24" s="40"/>
      <c r="I24" s="41"/>
      <c r="J24" s="26"/>
      <c r="K24" s="27"/>
      <c r="L24" s="27"/>
      <c r="M24" s="10"/>
      <c r="N24" s="35">
        <f t="shared" si="0"/>
        <v>0</v>
      </c>
    </row>
    <row r="25" spans="3:14" ht="15">
      <c r="C25" s="34">
        <v>15</v>
      </c>
      <c r="D25" s="21" t="s">
        <v>39</v>
      </c>
      <c r="E25" s="38"/>
      <c r="F25" s="39"/>
      <c r="G25" s="39"/>
      <c r="H25" s="40"/>
      <c r="I25" s="41"/>
      <c r="J25" s="26"/>
      <c r="K25" s="27"/>
      <c r="L25" s="27"/>
      <c r="M25" s="10"/>
      <c r="N25" s="35">
        <f t="shared" si="0"/>
        <v>0</v>
      </c>
    </row>
    <row r="26" spans="3:14" ht="15">
      <c r="C26" s="34">
        <v>16</v>
      </c>
      <c r="D26" s="21" t="s">
        <v>40</v>
      </c>
      <c r="E26" s="38">
        <v>85.3</v>
      </c>
      <c r="F26" s="39">
        <v>214</v>
      </c>
      <c r="G26" s="39">
        <v>6</v>
      </c>
      <c r="H26" s="40">
        <v>1378</v>
      </c>
      <c r="I26" s="41">
        <v>34.4</v>
      </c>
      <c r="J26" s="26">
        <f>(H26*10/(F26*G26))</f>
        <v>10.73208722741433</v>
      </c>
      <c r="K26" s="27">
        <f>ROUND(J26*(1-((I26-14)/86)),2)</f>
        <v>8.19</v>
      </c>
      <c r="L26" s="27">
        <f>ROUND(J26*(1-((I26-15)/85)),2)</f>
        <v>8.28</v>
      </c>
      <c r="M26" s="10"/>
      <c r="N26" s="35">
        <f t="shared" si="0"/>
        <v>0</v>
      </c>
    </row>
    <row r="27" spans="3:14" ht="15">
      <c r="C27" s="34">
        <v>17</v>
      </c>
      <c r="D27" s="21" t="s">
        <v>41</v>
      </c>
      <c r="E27" s="38"/>
      <c r="F27" s="39"/>
      <c r="G27" s="39"/>
      <c r="H27" s="40"/>
      <c r="I27" s="41"/>
      <c r="J27" s="26"/>
      <c r="K27" s="27"/>
      <c r="L27" s="27"/>
      <c r="M27" s="10"/>
      <c r="N27" s="35">
        <f t="shared" si="0"/>
        <v>0</v>
      </c>
    </row>
    <row r="28" spans="3:14" ht="15">
      <c r="C28" s="34">
        <v>18</v>
      </c>
      <c r="D28" s="21" t="s">
        <v>42</v>
      </c>
      <c r="E28" s="42">
        <v>86.1</v>
      </c>
      <c r="F28" s="39">
        <v>214</v>
      </c>
      <c r="G28" s="39">
        <v>6</v>
      </c>
      <c r="H28" s="40">
        <v>1422</v>
      </c>
      <c r="I28" s="41">
        <v>31.1</v>
      </c>
      <c r="J28" s="26">
        <f>(H28*10/(F28*G28))</f>
        <v>11.074766355140186</v>
      </c>
      <c r="K28" s="27">
        <f>ROUND(J28*(1-((I28-14)/86)),2)</f>
        <v>8.87</v>
      </c>
      <c r="L28" s="27">
        <f>ROUND(J28*(1-((I28-15)/85)),2)</f>
        <v>8.98</v>
      </c>
      <c r="M28" s="10"/>
      <c r="N28" s="35">
        <f t="shared" si="0"/>
        <v>0</v>
      </c>
    </row>
    <row r="29" spans="3:14" ht="15">
      <c r="C29" s="34">
        <v>19</v>
      </c>
      <c r="D29" s="21" t="s">
        <v>43</v>
      </c>
      <c r="E29" s="38"/>
      <c r="F29" s="39"/>
      <c r="G29" s="39"/>
      <c r="H29" s="40"/>
      <c r="I29" s="41"/>
      <c r="J29" s="26"/>
      <c r="K29" s="27"/>
      <c r="L29" s="27"/>
      <c r="M29" s="10"/>
      <c r="N29" s="35">
        <f t="shared" si="0"/>
        <v>0</v>
      </c>
    </row>
    <row r="30" spans="3:15" ht="15">
      <c r="C30" s="34">
        <v>20</v>
      </c>
      <c r="D30" s="21" t="s">
        <v>44</v>
      </c>
      <c r="E30" s="38">
        <v>88.8</v>
      </c>
      <c r="F30" s="39">
        <v>214</v>
      </c>
      <c r="G30" s="39">
        <v>6</v>
      </c>
      <c r="H30" s="40">
        <v>1623</v>
      </c>
      <c r="I30" s="41">
        <v>31.8</v>
      </c>
      <c r="J30" s="26">
        <f>(H30*10/(F30*G30))</f>
        <v>12.64018691588785</v>
      </c>
      <c r="K30" s="27">
        <f>ROUND(J30*(1-((I30-14)/86)),2)</f>
        <v>10.02</v>
      </c>
      <c r="L30" s="27">
        <f>ROUND(J30*(1-((I30-15)/85)),2)</f>
        <v>10.14</v>
      </c>
      <c r="M30" s="10"/>
      <c r="N30" s="35">
        <f t="shared" si="0"/>
        <v>0</v>
      </c>
      <c r="O30" t="s">
        <v>45</v>
      </c>
    </row>
    <row r="31" spans="3:14" ht="15">
      <c r="C31" s="34">
        <v>21</v>
      </c>
      <c r="D31" s="21" t="s">
        <v>46</v>
      </c>
      <c r="E31" s="38"/>
      <c r="F31" s="39"/>
      <c r="G31" s="39"/>
      <c r="H31" s="40"/>
      <c r="I31" s="41"/>
      <c r="J31" s="26"/>
      <c r="K31" s="27"/>
      <c r="L31" s="27"/>
      <c r="M31" s="10"/>
      <c r="N31" s="35">
        <f t="shared" si="0"/>
        <v>0</v>
      </c>
    </row>
    <row r="32" spans="3:14" ht="15">
      <c r="C32" s="34">
        <v>22</v>
      </c>
      <c r="D32" s="21" t="s">
        <v>47</v>
      </c>
      <c r="E32" s="38">
        <v>88</v>
      </c>
      <c r="F32" s="39">
        <v>214</v>
      </c>
      <c r="G32" s="39">
        <v>6</v>
      </c>
      <c r="H32" s="40">
        <v>1744</v>
      </c>
      <c r="I32" s="41">
        <v>29.2</v>
      </c>
      <c r="J32" s="26">
        <f>(H32*10/(F32*G32))</f>
        <v>13.582554517133957</v>
      </c>
      <c r="K32" s="27">
        <f>ROUND(J32*(1-((I32-14)/86)),2)</f>
        <v>11.18</v>
      </c>
      <c r="L32" s="27">
        <f>ROUND(J32*(1-((I32-15)/85)),2)</f>
        <v>11.31</v>
      </c>
      <c r="M32" s="10"/>
      <c r="N32" s="35">
        <f t="shared" si="0"/>
        <v>0</v>
      </c>
    </row>
    <row r="33" spans="3:12" ht="15">
      <c r="C33" s="32">
        <v>23</v>
      </c>
      <c r="D33" s="21" t="s">
        <v>48</v>
      </c>
      <c r="E33" s="38"/>
      <c r="F33" s="39"/>
      <c r="G33" s="39"/>
      <c r="H33" s="40"/>
      <c r="I33" s="41"/>
      <c r="J33" s="26"/>
      <c r="K33" s="27"/>
      <c r="L33" s="27"/>
    </row>
    <row r="34" spans="3:12" ht="15">
      <c r="C34" s="32">
        <v>24</v>
      </c>
      <c r="D34" s="21" t="s">
        <v>49</v>
      </c>
      <c r="E34" s="43">
        <v>86.9</v>
      </c>
      <c r="F34" s="39">
        <v>214</v>
      </c>
      <c r="G34" s="39">
        <v>6</v>
      </c>
      <c r="H34" s="40">
        <v>1587</v>
      </c>
      <c r="I34" s="41">
        <v>31</v>
      </c>
      <c r="J34" s="26">
        <f>(H34*10/(F34*G34))</f>
        <v>12.35981308411215</v>
      </c>
      <c r="K34" s="27">
        <f>ROUND(J34*(1-((I34-14)/86)),2)</f>
        <v>9.92</v>
      </c>
      <c r="L34" s="27">
        <f>ROUND(J34*(1-((I34-15)/85)),2)</f>
        <v>10.03</v>
      </c>
    </row>
    <row r="35" spans="3:12" ht="15">
      <c r="C35" s="32">
        <v>25</v>
      </c>
      <c r="D35" s="21" t="s">
        <v>50</v>
      </c>
      <c r="E35" s="43">
        <v>89.6</v>
      </c>
      <c r="F35" s="39">
        <v>214</v>
      </c>
      <c r="G35" s="39">
        <v>6</v>
      </c>
      <c r="H35" s="40">
        <v>1658</v>
      </c>
      <c r="I35" s="41">
        <v>32.4</v>
      </c>
      <c r="J35" s="26">
        <f>(H35*10/(F35*G35))</f>
        <v>12.912772585669781</v>
      </c>
      <c r="K35" s="27">
        <f>ROUND(J35*(1-((I35-14)/86)),2)</f>
        <v>10.15</v>
      </c>
      <c r="L35" s="27">
        <f>ROUND(J35*(1-((I35-15)/85)),2)</f>
        <v>10.27</v>
      </c>
    </row>
    <row r="36" spans="3:12" ht="15">
      <c r="C36" s="32">
        <v>26</v>
      </c>
      <c r="D36" s="21" t="s">
        <v>51</v>
      </c>
      <c r="E36" s="43">
        <v>89.6</v>
      </c>
      <c r="F36" s="39">
        <v>214</v>
      </c>
      <c r="G36" s="39">
        <v>6</v>
      </c>
      <c r="H36" s="40">
        <v>1702</v>
      </c>
      <c r="I36" s="41">
        <v>28.3</v>
      </c>
      <c r="J36" s="26">
        <f>(H36*10/(F36*G36))</f>
        <v>13.255451713395638</v>
      </c>
      <c r="K36" s="27">
        <f>ROUND(J36*(1-((I36-14)/86)),2)</f>
        <v>11.05</v>
      </c>
      <c r="L36" s="27">
        <f>ROUND(J36*(1-((I36-15)/85)),2)</f>
        <v>11.18</v>
      </c>
    </row>
    <row r="37" spans="3:12" ht="15">
      <c r="C37" s="32">
        <v>27</v>
      </c>
      <c r="D37" s="21" t="s">
        <v>52</v>
      </c>
      <c r="E37" s="43"/>
      <c r="F37" s="39"/>
      <c r="G37" s="39"/>
      <c r="H37" s="40"/>
      <c r="I37" s="41"/>
      <c r="J37" s="26"/>
      <c r="K37" s="27"/>
      <c r="L37" s="27"/>
    </row>
    <row r="38" spans="3:12" ht="15">
      <c r="C38" s="32">
        <v>28</v>
      </c>
      <c r="D38" s="21" t="s">
        <v>53</v>
      </c>
      <c r="E38" s="43">
        <v>86.1</v>
      </c>
      <c r="F38" s="39">
        <v>214</v>
      </c>
      <c r="G38" s="39">
        <v>6</v>
      </c>
      <c r="H38" s="40">
        <v>1643</v>
      </c>
      <c r="I38" s="41">
        <v>29.6</v>
      </c>
      <c r="J38" s="26">
        <f>(H38*10/(F38*G38))</f>
        <v>12.79595015576324</v>
      </c>
      <c r="K38" s="27">
        <f>ROUND(J38*(1-((I38-14)/86)),2)</f>
        <v>10.47</v>
      </c>
      <c r="L38" s="27">
        <f>ROUND(J38*(1-((I38-15)/85)),2)</f>
        <v>10.6</v>
      </c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31.330000000000002</v>
      </c>
      <c r="J40" s="47">
        <f>AVERAGE(J11:J39)</f>
        <v>12.02258566978193</v>
      </c>
      <c r="K40" s="47">
        <f>AVERAGE(K11:K39)</f>
        <v>9.616999999999999</v>
      </c>
      <c r="L40" s="47">
        <f>AVERAGE(L11:L39)</f>
        <v>9.729999999999999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23"/>
  <sheetViews>
    <sheetView tabSelected="1" workbookViewId="0" topLeftCell="A1">
      <selection activeCell="D31" sqref="D30:D31"/>
    </sheetView>
  </sheetViews>
  <sheetFormatPr defaultColWidth="9.00390625" defaultRowHeight="12.75"/>
  <cols>
    <col min="2" max="2" width="18.00390625" style="0" customWidth="1"/>
    <col min="3" max="3" width="12.00390625" style="0" customWidth="1"/>
    <col min="4" max="4" width="14.625" style="0" customWidth="1"/>
    <col min="5" max="5" width="13.00390625" style="0" customWidth="1"/>
    <col min="6" max="6" width="16.125" style="0" customWidth="1"/>
    <col min="7" max="7" width="12.125" style="0" customWidth="1"/>
    <col min="8" max="8" width="12.75390625" style="0" customWidth="1"/>
  </cols>
  <sheetData>
    <row r="3" ht="12.75">
      <c r="B3" s="1"/>
    </row>
    <row r="4" ht="22.5">
      <c r="B4" s="81" t="s">
        <v>86</v>
      </c>
    </row>
    <row r="5" ht="20.25">
      <c r="B5" s="82" t="s">
        <v>67</v>
      </c>
    </row>
    <row r="6" ht="20.25">
      <c r="B6" s="82" t="s">
        <v>68</v>
      </c>
    </row>
    <row r="7" ht="20.25">
      <c r="B7" s="82" t="s">
        <v>69</v>
      </c>
    </row>
    <row r="8" spans="1:2" ht="16.5" thickBot="1">
      <c r="A8" s="5"/>
      <c r="B8" s="83" t="s">
        <v>111</v>
      </c>
    </row>
    <row r="9" spans="2:8" ht="15">
      <c r="B9" s="84" t="s">
        <v>3</v>
      </c>
      <c r="C9" s="85"/>
      <c r="D9" s="85" t="s">
        <v>70</v>
      </c>
      <c r="E9" s="85" t="s">
        <v>71</v>
      </c>
      <c r="F9" s="85" t="s">
        <v>72</v>
      </c>
      <c r="G9" s="85" t="s">
        <v>73</v>
      </c>
      <c r="H9" s="86" t="s">
        <v>74</v>
      </c>
    </row>
    <row r="10" spans="1:8" ht="18.75" thickBot="1">
      <c r="A10" s="6"/>
      <c r="B10" s="242" t="s">
        <v>14</v>
      </c>
      <c r="C10" s="243" t="s">
        <v>75</v>
      </c>
      <c r="D10" s="244" t="s">
        <v>76</v>
      </c>
      <c r="E10" s="245" t="s">
        <v>77</v>
      </c>
      <c r="F10" s="246" t="s">
        <v>78</v>
      </c>
      <c r="G10" s="247" t="s">
        <v>22</v>
      </c>
      <c r="H10" s="248" t="s">
        <v>79</v>
      </c>
    </row>
    <row r="11" spans="2:8" ht="18">
      <c r="B11" s="235" t="s">
        <v>81</v>
      </c>
      <c r="C11" s="258">
        <v>240</v>
      </c>
      <c r="D11" s="237">
        <f>COUNT('08-ISO-ZIARNO-Ostapczuk'!I21,'08-ISO-ZIARNO-Brodowicz'!J21,'08-ISO-ZIARNO-Bryk'!J21,'08-ISO-ZIARNO-Kobiałka+PAT'!J21,'08-ISO-ZIARNO-Ślęczka+PAT'!J21,'08-ISO-ZIARNO-Wójcik+PAT'!J21,'08-ISO-ZIARNO-Musiał'!J21,'08-ISO-ZIARNO-Słota'!J21,'08-ISO-ZIARNO-Boroń'!J21,'08-ISO-ZIARNO-Siwek'!J21)</f>
        <v>8</v>
      </c>
      <c r="E11" s="238">
        <f>AVERAGE('08-ISO-ZIARNO-Ostapczuk'!E21,'08-ISO-ZIARNO-Brodowicz'!E21,'08-ISO-ZIARNO-Bryk'!E21,'08-ISO-ZIARNO-Kobiałka+PAT'!E21,'08-ISO-ZIARNO-Ślęczka+PAT'!E21,'08-ISO-ZIARNO-Wójcik+PAT'!E21,'08-ISO-ZIARNO-Musiał'!E21,'08-ISO-ZIARNO-Słota'!E21,'08-ISO-ZIARNO-Boroń'!E21,'08-ISO-ZIARNO-Siwek'!E21)</f>
        <v>81.40375</v>
      </c>
      <c r="F11" s="239">
        <f>AVERAGE('08-ISO-ZIARNO-Ostapczuk'!I21,'08-ISO-ZIARNO-Brodowicz'!I21,'08-ISO-ZIARNO-Bryk'!I21,'08-ISO-ZIARNO-Kobiałka+PAT'!I21,'08-ISO-ZIARNO-Ślęczka+PAT'!I21,'08-ISO-ZIARNO-Wójcik+PAT'!I21,'08-ISO-ZIARNO-Musiał'!I21,'08-ISO-ZIARNO-Słota'!I21,'08-ISO-ZIARNO-Boroń'!I21,'08-ISO-ZIARNO-Siwek'!I21)</f>
        <v>31.511249999999997</v>
      </c>
      <c r="G11" s="240">
        <f>AVERAGE('08-ISO-ZIARNO-Ostapczuk'!L21,'08-ISO-ZIARNO-Brodowicz'!L21,'08-ISO-ZIARNO-Bryk'!L21,'08-ISO-ZIARNO-Kobiałka+PAT'!L21,'08-ISO-ZIARNO-Ślęczka+PAT'!L21,'08-ISO-ZIARNO-Wójcik+PAT'!L21,'08-ISO-ZIARNO-Musiał'!L21,'08-ISO-ZIARNO-Słota'!L21,'08-ISO-ZIARNO-Boroń'!L21,'08-ISO-ZIARNO-Siwek'!L21)</f>
        <v>9.254999999999999</v>
      </c>
      <c r="H11" s="241">
        <f>MAX('08-ISO-ZIARNO-Ostapczuk'!L21,'08-ISO-ZIARNO-Brodowicz'!L21,'08-ISO-ZIARNO-Bryk'!L21,'08-ISO-ZIARNO-Kobiałka+PAT'!L21,'08-ISO-ZIARNO-Ślęczka+PAT'!L21,'08-ISO-ZIARNO-Wójcik+PAT'!L21,'08-ISO-ZIARNO-Musiał'!L21,'08-ISO-ZIARNO-Słota'!L21,'08-ISO-ZIARNO-Boroń'!L21,'08-ISO-ZIARNO-Siwek'!L21)</f>
        <v>10.85</v>
      </c>
    </row>
    <row r="12" spans="2:8" ht="18">
      <c r="B12" s="107" t="s">
        <v>80</v>
      </c>
      <c r="C12" s="113">
        <v>250</v>
      </c>
      <c r="D12" s="114">
        <f>COUNT('08-ISO-ZIARNO-Ostapczuk'!I22,'08-ISO-ZIARNO-Brodowicz'!J22,'08-ISO-ZIARNO-Bryk'!J22,'08-ISO-ZIARNO-Kobiałka+PAT'!J22,'08-ISO-ZIARNO-Ślęczka+PAT'!J22,'08-ISO-ZIARNO-Wójcik+PAT'!J22,'08-ISO-ZIARNO-Musiał'!J22,'08-ISO-ZIARNO-Słota'!J22,'08-ISO-ZIARNO-Boroń'!J22,'08-ISO-ZIARNO-Siwek'!J22)</f>
        <v>8</v>
      </c>
      <c r="E12" s="124">
        <f>AVERAGE('08-ISO-ZIARNO-Ostapczuk'!E22,'08-ISO-ZIARNO-Brodowicz'!E22,'08-ISO-ZIARNO-Bryk'!E22,'08-ISO-ZIARNO-Kobiałka+PAT'!E22,'08-ISO-ZIARNO-Ślęczka+PAT'!E22,'08-ISO-ZIARNO-Wójcik+PAT'!E22,'08-ISO-ZIARNO-Musiał'!E22,'08-ISO-ZIARNO-Słota'!E22,'08-ISO-ZIARNO-Boroń'!E22,'08-ISO-ZIARNO-Siwek'!E22)</f>
        <v>80.75</v>
      </c>
      <c r="F12" s="115">
        <f>AVERAGE('08-ISO-ZIARNO-Ostapczuk'!I22,'08-ISO-ZIARNO-Brodowicz'!I22,'08-ISO-ZIARNO-Bryk'!I22,'08-ISO-ZIARNO-Kobiałka+PAT'!I22,'08-ISO-ZIARNO-Ślęczka+PAT'!I22,'08-ISO-ZIARNO-Wójcik+PAT'!I22,'08-ISO-ZIARNO-Musiał'!I22,'08-ISO-ZIARNO-Słota'!I22,'08-ISO-ZIARNO-Boroń'!I22,'08-ISO-ZIARNO-Siwek'!I22)</f>
        <v>31.834999999999997</v>
      </c>
      <c r="G12" s="120">
        <f>AVERAGE('08-ISO-ZIARNO-Ostapczuk'!L22,'08-ISO-ZIARNO-Brodowicz'!L22,'08-ISO-ZIARNO-Bryk'!L22,'08-ISO-ZIARNO-Kobiałka+PAT'!L22,'08-ISO-ZIARNO-Ślęczka+PAT'!L22,'08-ISO-ZIARNO-Wójcik+PAT'!L22,'08-ISO-ZIARNO-Musiał'!L22,'08-ISO-ZIARNO-Słota'!L22,'08-ISO-ZIARNO-Boroń'!L22,'08-ISO-ZIARNO-Siwek'!L22)</f>
        <v>10.007499999999999</v>
      </c>
      <c r="H12" s="121">
        <f>MAX('08-ISO-ZIARNO-Ostapczuk'!L22,'08-ISO-ZIARNO-Brodowicz'!L22,'08-ISO-ZIARNO-Bryk'!L22,'08-ISO-ZIARNO-Kobiałka+PAT'!L22,'08-ISO-ZIARNO-Ślęczka+PAT'!L22,'08-ISO-ZIARNO-Wójcik+PAT'!L22,'08-ISO-ZIARNO-Musiał'!L22,'08-ISO-ZIARNO-Słota'!L22,'08-ISO-ZIARNO-Boroń'!L22,'08-ISO-ZIARNO-Siwek'!L22)</f>
        <v>11.83</v>
      </c>
    </row>
    <row r="13" spans="2:8" ht="18">
      <c r="B13" s="107" t="s">
        <v>89</v>
      </c>
      <c r="C13" s="116">
        <v>260</v>
      </c>
      <c r="D13" s="114">
        <f>COUNT('08-ISO-ZIARNO-Ostapczuk'!I25,'08-ISO-ZIARNO-Brodowicz'!J25,'08-ISO-ZIARNO-Bryk'!J25,'08-ISO-ZIARNO-Kobiałka+PAT'!J25,'08-ISO-ZIARNO-Ślęczka+PAT'!J25,'08-ISO-ZIARNO-Wójcik+PAT'!J25,'08-ISO-ZIARNO-Musiał'!J25,'08-ISO-ZIARNO-Słota'!J25,'08-ISO-ZIARNO-Boroń'!J25,'08-ISO-ZIARNO-Siwek'!J25)</f>
        <v>2</v>
      </c>
      <c r="E13" s="124">
        <f>AVERAGE('08-ISO-ZIARNO-Ostapczuk'!E25,'08-ISO-ZIARNO-Brodowicz'!E25,'08-ISO-ZIARNO-Bryk'!E25,'08-ISO-ZIARNO-Kobiałka+PAT'!E25,'08-ISO-ZIARNO-Ślęczka+PAT'!E25,'08-ISO-ZIARNO-Wójcik+PAT'!E25,'08-ISO-ZIARNO-Musiał'!E25,'08-ISO-ZIARNO-Słota'!E25,'08-ISO-ZIARNO-Boroń'!E25,'08-ISO-ZIARNO-Siwek'!E25)</f>
        <v>79</v>
      </c>
      <c r="F13" s="115">
        <f>AVERAGE('08-ISO-ZIARNO-Ostapczuk'!I25,'08-ISO-ZIARNO-Brodowicz'!I25,'08-ISO-ZIARNO-Bryk'!I25,'08-ISO-ZIARNO-Kobiałka+PAT'!I25,'08-ISO-ZIARNO-Ślęczka+PAT'!I25,'08-ISO-ZIARNO-Wójcik+PAT'!I25,'08-ISO-ZIARNO-Musiał'!I25,'08-ISO-ZIARNO-Słota'!I25,'08-ISO-ZIARNO-Boroń'!I25,'08-ISO-ZIARNO-Siwek'!I25)</f>
        <v>31.43</v>
      </c>
      <c r="G13" s="120">
        <f>AVERAGE('08-ISO-ZIARNO-Ostapczuk'!L25,'08-ISO-ZIARNO-Brodowicz'!L25,'08-ISO-ZIARNO-Bryk'!L25,'08-ISO-ZIARNO-Kobiałka+PAT'!L25,'08-ISO-ZIARNO-Ślęczka+PAT'!L25,'08-ISO-ZIARNO-Wójcik+PAT'!L25,'08-ISO-ZIARNO-Musiał'!L25,'08-ISO-ZIARNO-Słota'!L25,'08-ISO-ZIARNO-Boroń'!L25,'08-ISO-ZIARNO-Siwek'!L25)</f>
        <v>10.16</v>
      </c>
      <c r="H13" s="121">
        <f>MAX('08-ISO-ZIARNO-Ostapczuk'!L25,'08-ISO-ZIARNO-Brodowicz'!L25,'08-ISO-ZIARNO-Bryk'!L25,'08-ISO-ZIARNO-Kobiałka+PAT'!L25,'08-ISO-ZIARNO-Ślęczka+PAT'!L25,'08-ISO-ZIARNO-Wójcik+PAT'!L25,'08-ISO-ZIARNO-Musiał'!L25,'08-ISO-ZIARNO-Słota'!L25,'08-ISO-ZIARNO-Boroń'!L25,'08-ISO-ZIARNO-Siwek'!L25)</f>
        <v>12.08</v>
      </c>
    </row>
    <row r="14" spans="2:8" ht="18">
      <c r="B14" s="228" t="s">
        <v>82</v>
      </c>
      <c r="C14" s="256">
        <v>260</v>
      </c>
      <c r="D14" s="230">
        <f>COUNT('08-ISO-ZIARNO-Ostapczuk'!I26,'08-ISO-ZIARNO-Brodowicz'!J26,'08-ISO-ZIARNO-Bryk'!J26,'08-ISO-ZIARNO-Kobiałka+PAT'!J26,'08-ISO-ZIARNO-Ślęczka+PAT'!J26,'08-ISO-ZIARNO-Wójcik+PAT'!J26,'08-ISO-ZIARNO-Musiał'!J26,'08-ISO-ZIARNO-Słota'!J26,'08-ISO-ZIARNO-Boroń'!J26,'08-ISO-ZIARNO-Siwek'!J26)</f>
        <v>10</v>
      </c>
      <c r="E14" s="231">
        <f>AVERAGE('08-ISO-ZIARNO-Ostapczuk'!E26,'08-ISO-ZIARNO-Brodowicz'!E26,'08-ISO-ZIARNO-Bryk'!E26,'08-ISO-ZIARNO-Kobiałka+PAT'!E26,'08-ISO-ZIARNO-Ślęczka+PAT'!E26,'08-ISO-ZIARNO-Wójcik+PAT'!E26,'08-ISO-ZIARNO-Musiał'!E26,'08-ISO-ZIARNO-Słota'!E26,'08-ISO-ZIARNO-Boroń'!E26,'08-ISO-ZIARNO-Siwek'!E26)</f>
        <v>79.88</v>
      </c>
      <c r="F14" s="232">
        <f>AVERAGE('08-ISO-ZIARNO-Ostapczuk'!I26,'08-ISO-ZIARNO-Brodowicz'!I26,'08-ISO-ZIARNO-Bryk'!I26,'08-ISO-ZIARNO-Kobiałka+PAT'!I26,'08-ISO-ZIARNO-Ślęczka+PAT'!I26,'08-ISO-ZIARNO-Wójcik+PAT'!I26,'08-ISO-ZIARNO-Musiał'!I26,'08-ISO-ZIARNO-Słota'!I26,'08-ISO-ZIARNO-Boroń'!I26,'08-ISO-ZIARNO-Siwek'!I26)</f>
        <v>30.599999999999994</v>
      </c>
      <c r="G14" s="233">
        <f>AVERAGE('08-ISO-ZIARNO-Ostapczuk'!L26,'08-ISO-ZIARNO-Brodowicz'!L26,'08-ISO-ZIARNO-Bryk'!L26,'08-ISO-ZIARNO-Kobiałka+PAT'!L26,'08-ISO-ZIARNO-Ślęczka+PAT'!L26,'08-ISO-ZIARNO-Wójcik+PAT'!L26,'08-ISO-ZIARNO-Musiał'!L26,'08-ISO-ZIARNO-Słota'!L26,'08-ISO-ZIARNO-Boroń'!L26,'08-ISO-ZIARNO-Siwek'!L26)</f>
        <v>9.505</v>
      </c>
      <c r="H14" s="234">
        <f>MAX('08-ISO-ZIARNO-Ostapczuk'!L26,'08-ISO-ZIARNO-Brodowicz'!L26,'08-ISO-ZIARNO-Bryk'!L26,'08-ISO-ZIARNO-Kobiałka+PAT'!L26,'08-ISO-ZIARNO-Ślęczka+PAT'!L26,'08-ISO-ZIARNO-Wójcik+PAT'!L26,'08-ISO-ZIARNO-Musiał'!L26,'08-ISO-ZIARNO-Słota'!L26,'08-ISO-ZIARNO-Boroń'!L26,'08-ISO-ZIARNO-Siwek'!L26)</f>
        <v>12</v>
      </c>
    </row>
    <row r="15" spans="2:8" ht="18">
      <c r="B15" s="228" t="s">
        <v>83</v>
      </c>
      <c r="C15" s="256">
        <v>250</v>
      </c>
      <c r="D15" s="230">
        <f>COUNT('08-ISO-ZIARNO-Ostapczuk'!I28,'08-ISO-ZIARNO-Brodowicz'!J28,'08-ISO-ZIARNO-Bryk'!J28,'08-ISO-ZIARNO-Kobiałka+PAT'!J28,'08-ISO-ZIARNO-Ślęczka+PAT'!J28,'08-ISO-ZIARNO-Wójcik+PAT'!J28,'08-ISO-ZIARNO-Musiał'!J28,'08-ISO-ZIARNO-Słota'!J28,'08-ISO-ZIARNO-Boroń'!J28,'08-ISO-ZIARNO-Siwek'!J28)</f>
        <v>7</v>
      </c>
      <c r="E15" s="231">
        <f>AVERAGE('08-ISO-ZIARNO-Ostapczuk'!E28,'08-ISO-ZIARNO-Brodowicz'!E28,'08-ISO-ZIARNO-Bryk'!E28,'08-ISO-ZIARNO-Kobiałka+PAT'!E28,'08-ISO-ZIARNO-Ślęczka+PAT'!E28,'08-ISO-ZIARNO-Wójcik+PAT'!E28,'08-ISO-ZIARNO-Musiał'!E28,'08-ISO-ZIARNO-Słota'!E28,'08-ISO-ZIARNO-Boroń'!E28,'08-ISO-ZIARNO-Siwek'!E28)</f>
        <v>79.68571428571428</v>
      </c>
      <c r="F15" s="232">
        <f>AVERAGE('08-ISO-ZIARNO-Ostapczuk'!I28,'08-ISO-ZIARNO-Brodowicz'!I28,'08-ISO-ZIARNO-Bryk'!I28,'08-ISO-ZIARNO-Kobiałka+PAT'!I28,'08-ISO-ZIARNO-Ślęczka+PAT'!I28,'08-ISO-ZIARNO-Wójcik+PAT'!I28,'08-ISO-ZIARNO-Musiał'!I28,'08-ISO-ZIARNO-Słota'!I28,'08-ISO-ZIARNO-Boroń'!I28,'08-ISO-ZIARNO-Siwek'!I28)</f>
        <v>30.63</v>
      </c>
      <c r="G15" s="233">
        <f>AVERAGE('08-ISO-ZIARNO-Ostapczuk'!L28,'08-ISO-ZIARNO-Brodowicz'!L28,'08-ISO-ZIARNO-Bryk'!L28,'08-ISO-ZIARNO-Kobiałka+PAT'!L28,'08-ISO-ZIARNO-Ślęczka+PAT'!L28,'08-ISO-ZIARNO-Wójcik+PAT'!L28,'08-ISO-ZIARNO-Musiał'!L28,'08-ISO-ZIARNO-Słota'!L28,'08-ISO-ZIARNO-Boroń'!L28,'08-ISO-ZIARNO-Siwek'!L28)</f>
        <v>10.11</v>
      </c>
      <c r="H15" s="234">
        <f>MAX('08-ISO-ZIARNO-Ostapczuk'!L28,'08-ISO-ZIARNO-Brodowicz'!L28,'08-ISO-ZIARNO-Bryk'!L28,'08-ISO-ZIARNO-Kobiałka+PAT'!L28,'08-ISO-ZIARNO-Ślęczka+PAT'!L28,'08-ISO-ZIARNO-Wójcik+PAT'!L28,'08-ISO-ZIARNO-Musiał'!L28,'08-ISO-ZIARNO-Słota'!L28,'08-ISO-ZIARNO-Boroń'!L28,'08-ISO-ZIARNO-Siwek'!L28)</f>
        <v>11.46</v>
      </c>
    </row>
    <row r="16" spans="2:8" ht="18">
      <c r="B16" s="228" t="s">
        <v>84</v>
      </c>
      <c r="C16" s="256">
        <v>280</v>
      </c>
      <c r="D16" s="230">
        <f>COUNT('08-ISO-ZIARNO-Ostapczuk'!I30,'08-ISO-ZIARNO-Brodowicz'!J30,'08-ISO-ZIARNO-Bryk'!J30,'08-ISO-ZIARNO-Kobiałka+PAT'!J30,'08-ISO-ZIARNO-Ślęczka+PAT'!J30,'08-ISO-ZIARNO-Wójcik+PAT'!J30,'08-ISO-ZIARNO-Musiał'!J30,'08-ISO-ZIARNO-Słota'!J30,'08-ISO-ZIARNO-Boroń'!J30,'08-ISO-ZIARNO-Siwek'!J30)</f>
        <v>10</v>
      </c>
      <c r="E16" s="231">
        <f>AVERAGE('08-ISO-ZIARNO-Ostapczuk'!E30,'08-ISO-ZIARNO-Brodowicz'!E30,'08-ISO-ZIARNO-Bryk'!E30,'08-ISO-ZIARNO-Kobiałka+PAT'!E30,'08-ISO-ZIARNO-Ślęczka+PAT'!E30,'08-ISO-ZIARNO-Wójcik+PAT'!E30,'08-ISO-ZIARNO-Musiał'!E30,'08-ISO-ZIARNO-Słota'!E30,'08-ISO-ZIARNO-Boroń'!E30,'08-ISO-ZIARNO-Siwek'!E30)</f>
        <v>80.14</v>
      </c>
      <c r="F16" s="232">
        <f>AVERAGE('08-ISO-ZIARNO-Ostapczuk'!I30,'08-ISO-ZIARNO-Brodowicz'!I30,'08-ISO-ZIARNO-Bryk'!I30,'08-ISO-ZIARNO-Kobiałka+PAT'!I30,'08-ISO-ZIARNO-Ślęczka+PAT'!I30,'08-ISO-ZIARNO-Wójcik+PAT'!I30,'08-ISO-ZIARNO-Musiał'!I30,'08-ISO-ZIARNO-Słota'!I30,'08-ISO-ZIARNO-Boroń'!I30,'08-ISO-ZIARNO-Siwek'!I30)</f>
        <v>29.875000000000007</v>
      </c>
      <c r="G16" s="233">
        <f>AVERAGE('08-ISO-ZIARNO-Ostapczuk'!L30,'08-ISO-ZIARNO-Brodowicz'!L30,'08-ISO-ZIARNO-Bryk'!L30,'08-ISO-ZIARNO-Kobiałka+PAT'!L30,'08-ISO-ZIARNO-Ślęczka+PAT'!L30,'08-ISO-ZIARNO-Wójcik+PAT'!L30,'08-ISO-ZIARNO-Musiał'!L30,'08-ISO-ZIARNO-Słota'!L30,'08-ISO-ZIARNO-Boroń'!L30,'08-ISO-ZIARNO-Siwek'!L30)</f>
        <v>9.689000000000002</v>
      </c>
      <c r="H16" s="234">
        <f>MAX('08-ISO-ZIARNO-Ostapczuk'!L30,'08-ISO-ZIARNO-Brodowicz'!L30,'08-ISO-ZIARNO-Bryk'!L30,'08-ISO-ZIARNO-Kobiałka+PAT'!L30,'08-ISO-ZIARNO-Ślęczka+PAT'!L30,'08-ISO-ZIARNO-Wójcik+PAT'!L30,'08-ISO-ZIARNO-Musiał'!L30,'08-ISO-ZIARNO-Słota'!L30,'08-ISO-ZIARNO-Boroń'!L30,'08-ISO-ZIARNO-Siwek'!L30)</f>
        <v>11.82</v>
      </c>
    </row>
    <row r="17" spans="2:8" ht="18">
      <c r="B17" s="107" t="s">
        <v>85</v>
      </c>
      <c r="C17" s="116">
        <v>290</v>
      </c>
      <c r="D17" s="114">
        <f>COUNT('08-ISO-ZIARNO-Ostapczuk'!I32,'08-ISO-ZIARNO-Brodowicz'!J32,'08-ISO-ZIARNO-Bryk'!J32,'08-ISO-ZIARNO-Kobiałka+PAT'!J32,'08-ISO-ZIARNO-Ślęczka+PAT'!J32,'08-ISO-ZIARNO-Wójcik+PAT'!J32,'08-ISO-ZIARNO-Musiał'!J32,'08-ISO-ZIARNO-Słota'!J32,'08-ISO-ZIARNO-Boroń'!J32,'08-ISO-ZIARNO-Siwek'!J32)</f>
        <v>9</v>
      </c>
      <c r="E17" s="124">
        <f>AVERAGE('08-ISO-ZIARNO-Ostapczuk'!E32,'08-ISO-ZIARNO-Brodowicz'!E32,'08-ISO-ZIARNO-Bryk'!E32,'08-ISO-ZIARNO-Kobiałka+PAT'!E32,'08-ISO-ZIARNO-Ślęczka+PAT'!E32,'08-ISO-ZIARNO-Wójcik+PAT'!E32,'08-ISO-ZIARNO-Musiał'!E32,'08-ISO-ZIARNO-Słota'!E32,'08-ISO-ZIARNO-Boroń'!E32,'08-ISO-ZIARNO-Siwek'!E32)</f>
        <v>78.03555555555556</v>
      </c>
      <c r="F17" s="115">
        <f>AVERAGE('08-ISO-ZIARNO-Ostapczuk'!I32,'08-ISO-ZIARNO-Brodowicz'!I32,'08-ISO-ZIARNO-Bryk'!I32,'08-ISO-ZIARNO-Kobiałka+PAT'!I32,'08-ISO-ZIARNO-Ślęczka+PAT'!I32,'08-ISO-ZIARNO-Wójcik+PAT'!I32,'08-ISO-ZIARNO-Musiał'!I32,'08-ISO-ZIARNO-Słota'!I32,'08-ISO-ZIARNO-Boroń'!I32,'08-ISO-ZIARNO-Siwek'!I32)</f>
        <v>31.176666666666662</v>
      </c>
      <c r="G17" s="120">
        <f>AVERAGE('08-ISO-ZIARNO-Ostapczuk'!L32,'08-ISO-ZIARNO-Brodowicz'!L32,'08-ISO-ZIARNO-Bryk'!L32,'08-ISO-ZIARNO-Kobiałka+PAT'!L32,'08-ISO-ZIARNO-Ślęczka+PAT'!L32,'08-ISO-ZIARNO-Wójcik+PAT'!L32,'08-ISO-ZIARNO-Musiał'!L32,'08-ISO-ZIARNO-Słota'!L32,'08-ISO-ZIARNO-Boroń'!L32,'08-ISO-ZIARNO-Siwek'!L32)</f>
        <v>10.387777777777778</v>
      </c>
      <c r="H17" s="121">
        <f>MAX('08-ISO-ZIARNO-Ostapczuk'!L32,'08-ISO-ZIARNO-Brodowicz'!L32,'08-ISO-ZIARNO-Bryk'!L32,'08-ISO-ZIARNO-Kobiałka+PAT'!L32,'08-ISO-ZIARNO-Ślęczka+PAT'!L32,'08-ISO-ZIARNO-Wójcik+PAT'!L32,'08-ISO-ZIARNO-Musiał'!L32,'08-ISO-ZIARNO-Słota'!L32,'08-ISO-ZIARNO-Boroń'!L32,'08-ISO-ZIARNO-Siwek'!L32)</f>
        <v>11.37</v>
      </c>
    </row>
    <row r="18" spans="2:8" ht="18">
      <c r="B18" s="107" t="s">
        <v>92</v>
      </c>
      <c r="C18" s="116" t="s">
        <v>94</v>
      </c>
      <c r="D18" s="114">
        <f>COUNT('08-ISO-ZIARNO-Ostapczuk'!I34,'08-ISO-ZIARNO-Brodowicz'!J34,'08-ISO-ZIARNO-Bryk'!J34,'08-ISO-ZIARNO-Kobiałka+PAT'!J34,'08-ISO-ZIARNO-Ślęczka+PAT'!J34,'08-ISO-ZIARNO-Wójcik+PAT'!J34,'08-ISO-ZIARNO-Musiał'!J34,'08-ISO-ZIARNO-Słota'!J34,'08-ISO-ZIARNO-Boroń'!J34,'08-ISO-ZIARNO-Siwek'!J34)</f>
        <v>9</v>
      </c>
      <c r="E18" s="124">
        <f>AVERAGE('08-ISO-ZIARNO-Ostapczuk'!E34,'08-ISO-ZIARNO-Brodowicz'!E34,'08-ISO-ZIARNO-Bryk'!E34,'08-ISO-ZIARNO-Kobiałka+PAT'!E34,'08-ISO-ZIARNO-Ślęczka+PAT'!E34,'08-ISO-ZIARNO-Wójcik+PAT'!E34,'08-ISO-ZIARNO-Musiał'!E34,'08-ISO-ZIARNO-Słota'!E34,'08-ISO-ZIARNO-Boroń'!E34,'08-ISO-ZIARNO-Siwek'!E34)</f>
        <v>81.25555555555555</v>
      </c>
      <c r="F18" s="115">
        <f>AVERAGE('08-ISO-ZIARNO-Ostapczuk'!I34,'08-ISO-ZIARNO-Brodowicz'!I34,'08-ISO-ZIARNO-Bryk'!I34,'08-ISO-ZIARNO-Kobiałka+PAT'!I34,'08-ISO-ZIARNO-Ślęczka+PAT'!I34,'08-ISO-ZIARNO-Wójcik+PAT'!I34,'08-ISO-ZIARNO-Musiał'!I34,'08-ISO-ZIARNO-Słota'!I34,'08-ISO-ZIARNO-Boroń'!I34,'08-ISO-ZIARNO-Siwek'!I34)</f>
        <v>30.302222222222227</v>
      </c>
      <c r="G18" s="120">
        <f>AVERAGE('08-ISO-ZIARNO-Ostapczuk'!L34,'08-ISO-ZIARNO-Brodowicz'!L34,'08-ISO-ZIARNO-Bryk'!L34,'08-ISO-ZIARNO-Kobiałka+PAT'!L34,'08-ISO-ZIARNO-Ślęczka+PAT'!L34,'08-ISO-ZIARNO-Wójcik+PAT'!L34,'08-ISO-ZIARNO-Musiał'!L34,'08-ISO-ZIARNO-Słota'!L34,'08-ISO-ZIARNO-Boroń'!L34,'08-ISO-ZIARNO-Siwek'!L34)</f>
        <v>10.208888888888886</v>
      </c>
      <c r="H18" s="121">
        <f>MAX('08-ISO-ZIARNO-Ostapczuk'!L34,'08-ISO-ZIARNO-Brodowicz'!L34,'08-ISO-ZIARNO-Bryk'!L34,'08-ISO-ZIARNO-Kobiałka+PAT'!L34,'08-ISO-ZIARNO-Ślęczka+PAT'!L34,'08-ISO-ZIARNO-Wójcik+PAT'!L34,'08-ISO-ZIARNO-Musiał'!L34,'08-ISO-ZIARNO-Słota'!L34,'08-ISO-ZIARNO-Boroń'!L34,'08-ISO-ZIARNO-Siwek'!L34)</f>
        <v>13.83</v>
      </c>
    </row>
    <row r="19" spans="2:8" ht="18">
      <c r="B19" s="107" t="s">
        <v>93</v>
      </c>
      <c r="C19" s="116" t="s">
        <v>95</v>
      </c>
      <c r="D19" s="114">
        <f>COUNT('08-ISO-ZIARNO-Ostapczuk'!I35,'08-ISO-ZIARNO-Brodowicz'!J35,'08-ISO-ZIARNO-Bryk'!J35,'08-ISO-ZIARNO-Kobiałka+PAT'!J35,'08-ISO-ZIARNO-Ślęczka+PAT'!J35,'08-ISO-ZIARNO-Wójcik+PAT'!J35,'08-ISO-ZIARNO-Musiał'!J35,'08-ISO-ZIARNO-Słota'!J35,'08-ISO-ZIARNO-Boroń'!J35,'08-ISO-ZIARNO-Siwek'!J35)</f>
        <v>9</v>
      </c>
      <c r="E19" s="124">
        <f>AVERAGE('08-ISO-ZIARNO-Ostapczuk'!E35,'08-ISO-ZIARNO-Brodowicz'!E35,'08-ISO-ZIARNO-Bryk'!E35,'08-ISO-ZIARNO-Kobiałka+PAT'!E35,'08-ISO-ZIARNO-Ślęczka+PAT'!E35,'08-ISO-ZIARNO-Wójcik+PAT'!E35,'08-ISO-ZIARNO-Musiał'!E35,'08-ISO-ZIARNO-Słota'!E35,'08-ISO-ZIARNO-Boroń'!E35,'08-ISO-ZIARNO-Siwek'!E35)</f>
        <v>79.6888888888889</v>
      </c>
      <c r="F19" s="115">
        <f>AVERAGE('08-ISO-ZIARNO-Ostapczuk'!I35,'08-ISO-ZIARNO-Brodowicz'!I35,'08-ISO-ZIARNO-Bryk'!I35,'08-ISO-ZIARNO-Kobiałka+PAT'!I35,'08-ISO-ZIARNO-Ślęczka+PAT'!I35,'08-ISO-ZIARNO-Wójcik+PAT'!I35,'08-ISO-ZIARNO-Musiał'!I35,'08-ISO-ZIARNO-Słota'!I35,'08-ISO-ZIARNO-Boroń'!I35,'08-ISO-ZIARNO-Siwek'!I35)</f>
        <v>29.54888888888889</v>
      </c>
      <c r="G19" s="120">
        <f>AVERAGE('08-ISO-ZIARNO-Ostapczuk'!L35,'08-ISO-ZIARNO-Brodowicz'!L35,'08-ISO-ZIARNO-Bryk'!L35,'08-ISO-ZIARNO-Kobiałka+PAT'!L35,'08-ISO-ZIARNO-Ślęczka+PAT'!L35,'08-ISO-ZIARNO-Wójcik+PAT'!L35,'08-ISO-ZIARNO-Musiał'!L35,'08-ISO-ZIARNO-Słota'!L35,'08-ISO-ZIARNO-Boroń'!L35,'08-ISO-ZIARNO-Siwek'!L35)</f>
        <v>10.025555555555554</v>
      </c>
      <c r="H19" s="121">
        <f>MAX('08-ISO-ZIARNO-Ostapczuk'!L35,'08-ISO-ZIARNO-Brodowicz'!L35,'08-ISO-ZIARNO-Bryk'!L35,'08-ISO-ZIARNO-Kobiałka+PAT'!L35,'08-ISO-ZIARNO-Ślęczka+PAT'!L35,'08-ISO-ZIARNO-Wójcik+PAT'!L35,'08-ISO-ZIARNO-Musiał'!L35,'08-ISO-ZIARNO-Słota'!L35,'08-ISO-ZIARNO-Boroń'!L35,'08-ISO-ZIARNO-Siwek'!L35)</f>
        <v>11.95</v>
      </c>
    </row>
    <row r="20" spans="2:8" ht="18">
      <c r="B20" s="228" t="s">
        <v>90</v>
      </c>
      <c r="C20" s="256">
        <v>270</v>
      </c>
      <c r="D20" s="230">
        <f>COUNT('08-ISO-ZIARNO-Ostapczuk'!I36,'08-ISO-ZIARNO-Brodowicz'!J36,'08-ISO-ZIARNO-Bryk'!J36,'08-ISO-ZIARNO-Kobiałka+PAT'!J36,'08-ISO-ZIARNO-Ślęczka+PAT'!J36,'08-ISO-ZIARNO-Wójcik+PAT'!J36,'08-ISO-ZIARNO-Musiał'!J36,'08-ISO-ZIARNO-Słota'!J36,'08-ISO-ZIARNO-Boroń'!J36,'08-ISO-ZIARNO-Siwek'!J36)</f>
        <v>10</v>
      </c>
      <c r="E20" s="231">
        <f>AVERAGE('08-ISO-ZIARNO-Ostapczuk'!E36,'08-ISO-ZIARNO-Brodowicz'!E36,'08-ISO-ZIARNO-Bryk'!E36,'08-ISO-ZIARNO-Kobiałka+PAT'!E36,'08-ISO-ZIARNO-Ślęczka+PAT'!E36,'08-ISO-ZIARNO-Wójcik+PAT'!E36,'08-ISO-ZIARNO-Musiał'!E36,'08-ISO-ZIARNO-Słota'!E36,'08-ISO-ZIARNO-Boroń'!E36,'08-ISO-ZIARNO-Siwek'!E36)</f>
        <v>80.84</v>
      </c>
      <c r="F20" s="232">
        <f>AVERAGE('08-ISO-ZIARNO-Ostapczuk'!I36,'08-ISO-ZIARNO-Brodowicz'!I36,'08-ISO-ZIARNO-Bryk'!I36,'08-ISO-ZIARNO-Kobiałka+PAT'!I36,'08-ISO-ZIARNO-Ślęczka+PAT'!I36,'08-ISO-ZIARNO-Wójcik+PAT'!I36,'08-ISO-ZIARNO-Musiał'!I36,'08-ISO-ZIARNO-Słota'!I36,'08-ISO-ZIARNO-Boroń'!I36,'08-ISO-ZIARNO-Siwek'!I36)</f>
        <v>29.268</v>
      </c>
      <c r="G20" s="233">
        <f>AVERAGE('08-ISO-ZIARNO-Ostapczuk'!L36,'08-ISO-ZIARNO-Brodowicz'!L36,'08-ISO-ZIARNO-Bryk'!L36,'08-ISO-ZIARNO-Kobiałka+PAT'!L36,'08-ISO-ZIARNO-Ślęczka+PAT'!L36,'08-ISO-ZIARNO-Wójcik+PAT'!L36,'08-ISO-ZIARNO-Musiał'!L36,'08-ISO-ZIARNO-Słota'!L36,'08-ISO-ZIARNO-Boroń'!L36,'08-ISO-ZIARNO-Siwek'!L36)</f>
        <v>10.084999999999999</v>
      </c>
      <c r="H20" s="234">
        <f>MAX('08-ISO-ZIARNO-Ostapczuk'!L36,'08-ISO-ZIARNO-Brodowicz'!L36,'08-ISO-ZIARNO-Bryk'!L36,'08-ISO-ZIARNO-Kobiałka+PAT'!L36,'08-ISO-ZIARNO-Ślęczka+PAT'!L36,'08-ISO-ZIARNO-Wójcik+PAT'!L36,'08-ISO-ZIARNO-Musiał'!L36,'08-ISO-ZIARNO-Słota'!L36,'08-ISO-ZIARNO-Boroń'!L36,'08-ISO-ZIARNO-Siwek'!L36)</f>
        <v>12.57</v>
      </c>
    </row>
    <row r="21" spans="2:8" ht="18.75" thickBot="1">
      <c r="B21" s="249" t="s">
        <v>91</v>
      </c>
      <c r="C21" s="257">
        <v>270</v>
      </c>
      <c r="D21" s="251">
        <f>COUNT('08-ISO-ZIARNO-Ostapczuk'!I38,'08-ISO-ZIARNO-Brodowicz'!J38,'08-ISO-ZIARNO-Bryk'!J38,'08-ISO-ZIARNO-Kobiałka+PAT'!J38,'08-ISO-ZIARNO-Ślęczka+PAT'!J38,'08-ISO-ZIARNO-Wójcik+PAT'!J38,'08-ISO-ZIARNO-Musiał'!J38,'08-ISO-ZIARNO-Słota'!J38,'08-ISO-ZIARNO-Boroń'!J38,'08-ISO-ZIARNO-Siwek'!J38)</f>
        <v>8</v>
      </c>
      <c r="E21" s="252">
        <f>AVERAGE('08-ISO-ZIARNO-Ostapczuk'!E38,'08-ISO-ZIARNO-Brodowicz'!E38,'08-ISO-ZIARNO-Bryk'!E38,'08-ISO-ZIARNO-Kobiałka+PAT'!E38,'08-ISO-ZIARNO-Ślęczka+PAT'!E38,'08-ISO-ZIARNO-Wójcik+PAT'!E38,'08-ISO-ZIARNO-Musiał'!E38,'08-ISO-ZIARNO-Słota'!E38,'08-ISO-ZIARNO-Boroń'!E38,'08-ISO-ZIARNO-Siwek'!E38)</f>
        <v>80.22500000000001</v>
      </c>
      <c r="F21" s="253">
        <f>AVERAGE('08-ISO-ZIARNO-Ostapczuk'!I38,'08-ISO-ZIARNO-Brodowicz'!I38,'08-ISO-ZIARNO-Bryk'!I38,'08-ISO-ZIARNO-Kobiałka+PAT'!I38,'08-ISO-ZIARNO-Ślęczka+PAT'!I38,'08-ISO-ZIARNO-Wójcik+PAT'!I38,'08-ISO-ZIARNO-Musiał'!I38,'08-ISO-ZIARNO-Słota'!I38,'08-ISO-ZIARNO-Boroń'!I38,'08-ISO-ZIARNO-Siwek'!I38)</f>
        <v>29.472499999999997</v>
      </c>
      <c r="G21" s="254">
        <f>AVERAGE('08-ISO-ZIARNO-Ostapczuk'!L38,'08-ISO-ZIARNO-Brodowicz'!L38,'08-ISO-ZIARNO-Bryk'!L38,'08-ISO-ZIARNO-Kobiałka+PAT'!L38,'08-ISO-ZIARNO-Ślęczka+PAT'!L38,'08-ISO-ZIARNO-Wójcik+PAT'!L38,'08-ISO-ZIARNO-Musiał'!L38,'08-ISO-ZIARNO-Słota'!L38,'08-ISO-ZIARNO-Boroń'!L38,'08-ISO-ZIARNO-Siwek'!L38)</f>
        <v>10.072499999999998</v>
      </c>
      <c r="H21" s="255">
        <f>MAX('08-ISO-ZIARNO-Ostapczuk'!L38,'08-ISO-ZIARNO-Brodowicz'!L38,'08-ISO-ZIARNO-Bryk'!L38,'08-ISO-ZIARNO-Kobiałka+PAT'!L38,'08-ISO-ZIARNO-Ślęczka+PAT'!L38,'08-ISO-ZIARNO-Wójcik+PAT'!L38,'08-ISO-ZIARNO-Musiał'!L38,'08-ISO-ZIARNO-Słota'!L38,'08-ISO-ZIARNO-Boroń'!L38,'08-ISO-ZIARNO-Siwek'!L38)</f>
        <v>12.33</v>
      </c>
    </row>
    <row r="22" spans="3:8" ht="18">
      <c r="C22" s="119"/>
      <c r="D22" s="110" t="s">
        <v>55</v>
      </c>
      <c r="E22" s="126">
        <f>AVERAGE(E11:E21)</f>
        <v>80.08222402597403</v>
      </c>
      <c r="F22" s="111">
        <f>AVERAGE(F11:F21)</f>
        <v>30.51359343434343</v>
      </c>
      <c r="G22" s="112">
        <f>AVERAGE(G11:G21)</f>
        <v>9.955111111111108</v>
      </c>
      <c r="H22" s="112">
        <f>AVERAGE(H11:H21)</f>
        <v>12.008181818181818</v>
      </c>
    </row>
    <row r="23" ht="12.75">
      <c r="B23" s="109" t="s">
        <v>96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2:K50"/>
  <sheetViews>
    <sheetView workbookViewId="0" topLeftCell="A1">
      <selection activeCell="F34" sqref="F34"/>
    </sheetView>
  </sheetViews>
  <sheetFormatPr defaultColWidth="9.00390625" defaultRowHeight="12.75"/>
  <cols>
    <col min="1" max="1" width="21.00390625" style="95" customWidth="1"/>
    <col min="2" max="2" width="13.00390625" style="95" customWidth="1"/>
    <col min="3" max="3" width="12.25390625" style="95" customWidth="1"/>
    <col min="4" max="4" width="9.875" style="95" bestFit="1" customWidth="1"/>
    <col min="5" max="5" width="13.00390625" style="95" customWidth="1"/>
    <col min="6" max="6" width="10.125" style="95" customWidth="1"/>
    <col min="7" max="16384" width="9.125" style="95" customWidth="1"/>
  </cols>
  <sheetData>
    <row r="32" ht="15">
      <c r="A32" s="109" t="s">
        <v>96</v>
      </c>
    </row>
    <row r="36" spans="1:6" ht="20.25">
      <c r="A36" s="91" t="s">
        <v>109</v>
      </c>
      <c r="B36" s="92"/>
      <c r="C36" s="93"/>
      <c r="D36" s="94"/>
      <c r="E36" s="92"/>
      <c r="F36" s="92"/>
    </row>
    <row r="37" spans="1:6" ht="15">
      <c r="A37" s="96"/>
      <c r="B37" s="92"/>
      <c r="C37" s="92"/>
      <c r="D37" s="92"/>
      <c r="E37" s="92"/>
      <c r="F37" s="92"/>
    </row>
    <row r="38" spans="1:6" ht="15">
      <c r="A38" s="92"/>
      <c r="B38" s="92"/>
      <c r="C38" s="92"/>
      <c r="D38" s="92"/>
      <c r="E38" s="92"/>
      <c r="F38" s="92"/>
    </row>
    <row r="39" spans="1:6" s="98" customFormat="1" ht="31.5" customHeight="1">
      <c r="A39" s="97" t="s">
        <v>14</v>
      </c>
      <c r="B39" s="97" t="s">
        <v>87</v>
      </c>
      <c r="C39" s="97" t="s">
        <v>88</v>
      </c>
      <c r="D39" s="97"/>
      <c r="E39" s="97" t="s">
        <v>88</v>
      </c>
      <c r="F39" s="97" t="s">
        <v>87</v>
      </c>
    </row>
    <row r="40" spans="1:11" ht="20.25">
      <c r="A40" s="107" t="s">
        <v>81</v>
      </c>
      <c r="B40" s="87">
        <v>31.51125</v>
      </c>
      <c r="C40" s="88">
        <v>9.255</v>
      </c>
      <c r="D40" s="99"/>
      <c r="E40" s="100">
        <f aca="true" t="shared" si="0" ref="E40:E50">IF(C40="","",ROUND(C40,10))</f>
        <v>9.255</v>
      </c>
      <c r="F40" s="101">
        <f aca="true" t="shared" si="1" ref="F40:F50">IF(B40="","",ROUND(B40,1))</f>
        <v>31.5</v>
      </c>
      <c r="H40" s="102"/>
      <c r="I40" s="103"/>
      <c r="J40" s="104"/>
      <c r="K40" s="105"/>
    </row>
    <row r="41" spans="1:11" ht="20.25">
      <c r="A41" s="107" t="s">
        <v>80</v>
      </c>
      <c r="B41" s="87">
        <v>31.835</v>
      </c>
      <c r="C41" s="88">
        <v>10.0075</v>
      </c>
      <c r="D41" s="99"/>
      <c r="E41" s="100">
        <f t="shared" si="0"/>
        <v>10.0075</v>
      </c>
      <c r="F41" s="101">
        <f t="shared" si="1"/>
        <v>31.8</v>
      </c>
      <c r="H41" s="102"/>
      <c r="I41" s="103"/>
      <c r="J41" s="104"/>
      <c r="K41" s="105"/>
    </row>
    <row r="42" spans="1:11" ht="20.25">
      <c r="A42" s="107" t="s">
        <v>89</v>
      </c>
      <c r="B42" s="87">
        <v>31.43</v>
      </c>
      <c r="C42" s="88">
        <v>10.16</v>
      </c>
      <c r="D42" s="99"/>
      <c r="E42" s="100">
        <f t="shared" si="0"/>
        <v>10.16</v>
      </c>
      <c r="F42" s="101">
        <f t="shared" si="1"/>
        <v>31.4</v>
      </c>
      <c r="H42" s="102"/>
      <c r="I42" s="103"/>
      <c r="J42" s="104"/>
      <c r="K42" s="105"/>
    </row>
    <row r="43" spans="1:11" ht="20.25">
      <c r="A43" s="107" t="s">
        <v>82</v>
      </c>
      <c r="B43" s="87">
        <v>30.6</v>
      </c>
      <c r="C43" s="88">
        <v>9.505</v>
      </c>
      <c r="D43" s="99"/>
      <c r="E43" s="100">
        <f t="shared" si="0"/>
        <v>9.505</v>
      </c>
      <c r="F43" s="101">
        <f t="shared" si="1"/>
        <v>30.6</v>
      </c>
      <c r="H43" s="102"/>
      <c r="I43" s="103"/>
      <c r="J43" s="104"/>
      <c r="K43" s="105"/>
    </row>
    <row r="44" spans="1:11" ht="20.25">
      <c r="A44" s="107" t="s">
        <v>83</v>
      </c>
      <c r="B44" s="87">
        <v>30.63</v>
      </c>
      <c r="C44" s="88">
        <v>10.11</v>
      </c>
      <c r="D44" s="99"/>
      <c r="E44" s="100">
        <f t="shared" si="0"/>
        <v>10.11</v>
      </c>
      <c r="F44" s="101">
        <f t="shared" si="1"/>
        <v>30.6</v>
      </c>
      <c r="H44" s="102"/>
      <c r="I44" s="103"/>
      <c r="J44" s="104"/>
      <c r="K44" s="105"/>
    </row>
    <row r="45" spans="1:11" ht="20.25">
      <c r="A45" s="107" t="s">
        <v>84</v>
      </c>
      <c r="B45" s="87">
        <v>29.875</v>
      </c>
      <c r="C45" s="88">
        <v>9.689000000000002</v>
      </c>
      <c r="D45" s="99"/>
      <c r="E45" s="100">
        <f t="shared" si="0"/>
        <v>9.689</v>
      </c>
      <c r="F45" s="101">
        <f t="shared" si="1"/>
        <v>29.9</v>
      </c>
      <c r="H45" s="102"/>
      <c r="I45" s="103"/>
      <c r="J45" s="104"/>
      <c r="K45" s="105"/>
    </row>
    <row r="46" spans="1:11" ht="20.25">
      <c r="A46" s="107" t="s">
        <v>85</v>
      </c>
      <c r="B46" s="87">
        <v>31.176666666666662</v>
      </c>
      <c r="C46" s="88">
        <v>10.387777777777778</v>
      </c>
      <c r="D46" s="99"/>
      <c r="E46" s="100">
        <f t="shared" si="0"/>
        <v>10.3877777778</v>
      </c>
      <c r="F46" s="101">
        <f t="shared" si="1"/>
        <v>31.2</v>
      </c>
      <c r="H46" s="102"/>
      <c r="I46" s="103"/>
      <c r="J46" s="104"/>
      <c r="K46" s="105"/>
    </row>
    <row r="47" spans="1:11" ht="20.25">
      <c r="A47" s="107" t="s">
        <v>92</v>
      </c>
      <c r="B47" s="87">
        <v>30.302222222222227</v>
      </c>
      <c r="C47" s="88">
        <v>10.208888888888886</v>
      </c>
      <c r="D47" s="99"/>
      <c r="E47" s="100">
        <f t="shared" si="0"/>
        <v>10.2088888889</v>
      </c>
      <c r="F47" s="101">
        <f t="shared" si="1"/>
        <v>30.3</v>
      </c>
      <c r="H47" s="102"/>
      <c r="I47" s="103"/>
      <c r="J47" s="104"/>
      <c r="K47" s="105"/>
    </row>
    <row r="48" spans="1:6" ht="20.25">
      <c r="A48" s="107" t="s">
        <v>93</v>
      </c>
      <c r="B48" s="89">
        <v>29.54888888888889</v>
      </c>
      <c r="C48" s="90">
        <v>10.025555555555554</v>
      </c>
      <c r="E48" s="100">
        <f t="shared" si="0"/>
        <v>10.0255555556</v>
      </c>
      <c r="F48" s="101">
        <f t="shared" si="1"/>
        <v>29.5</v>
      </c>
    </row>
    <row r="49" spans="1:6" ht="20.25">
      <c r="A49" s="107" t="s">
        <v>90</v>
      </c>
      <c r="B49" s="106">
        <v>29.268</v>
      </c>
      <c r="C49" s="90">
        <v>10.085</v>
      </c>
      <c r="E49" s="100">
        <f t="shared" si="0"/>
        <v>10.085</v>
      </c>
      <c r="F49" s="101">
        <f t="shared" si="1"/>
        <v>29.3</v>
      </c>
    </row>
    <row r="50" spans="1:6" ht="21" thickBot="1">
      <c r="A50" s="108" t="s">
        <v>91</v>
      </c>
      <c r="B50" s="89">
        <v>29.4725</v>
      </c>
      <c r="C50" s="90">
        <v>10.0725</v>
      </c>
      <c r="E50" s="100">
        <f t="shared" si="0"/>
        <v>10.0725</v>
      </c>
      <c r="F50" s="101">
        <f t="shared" si="1"/>
        <v>29.5</v>
      </c>
    </row>
  </sheetData>
  <printOptions/>
  <pageMargins left="0.81" right="0.5118110236220472" top="0.8267716535433072" bottom="0.7874015748031497" header="0.5118110236220472" footer="0.5118110236220472"/>
  <pageSetup horizontalDpi="300" verticalDpi="300" orientation="landscape" paperSize="9" scale="95" r:id="rId3"/>
  <headerFooter alignWithMargins="0">
    <oddHeader>&amp;L&amp;G&amp;CPage &amp;P</oddHeader>
    <oddFooter>&amp;L&amp;D&amp;T&amp;R&amp;F</oddFoot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5">
    <pageSetUpPr fitToPage="1"/>
  </sheetPr>
  <dimension ref="A4:O40"/>
  <sheetViews>
    <sheetView showGridLines="0" zoomScale="85" zoomScaleNormal="85" workbookViewId="0" topLeftCell="A1">
      <selection activeCell="D24" sqref="D24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97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 t="s">
        <v>98</v>
      </c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22"/>
      <c r="F11" s="23"/>
      <c r="G11" s="23"/>
      <c r="H11" s="24"/>
      <c r="I11" s="25"/>
      <c r="J11" s="26"/>
      <c r="K11" s="27"/>
      <c r="L11" s="27"/>
      <c r="M11" s="28"/>
      <c r="N11" s="29">
        <f aca="true" t="shared" si="0" ref="N11:N32">M11*10000/3.75</f>
        <v>0</v>
      </c>
    </row>
    <row r="12" spans="1:14" ht="15.75">
      <c r="A12" s="30"/>
      <c r="C12" s="20">
        <v>2</v>
      </c>
      <c r="D12" s="21" t="s">
        <v>26</v>
      </c>
      <c r="E12" s="31"/>
      <c r="F12" s="23"/>
      <c r="G12" s="23"/>
      <c r="H12" s="24"/>
      <c r="I12" s="25"/>
      <c r="J12" s="26"/>
      <c r="K12" s="27"/>
      <c r="L12" s="27"/>
      <c r="M12" s="32"/>
      <c r="N12" s="33">
        <f t="shared" si="0"/>
        <v>0</v>
      </c>
    </row>
    <row r="13" spans="3:14" ht="15">
      <c r="C13" s="20">
        <v>3</v>
      </c>
      <c r="D13" s="21" t="s">
        <v>27</v>
      </c>
      <c r="E13" s="31"/>
      <c r="F13" s="23"/>
      <c r="G13" s="23"/>
      <c r="H13" s="24"/>
      <c r="I13" s="25"/>
      <c r="J13" s="26"/>
      <c r="K13" s="27"/>
      <c r="L13" s="27"/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31"/>
      <c r="F14" s="23"/>
      <c r="G14" s="23"/>
      <c r="H14" s="24"/>
      <c r="I14" s="25"/>
      <c r="J14" s="26"/>
      <c r="K14" s="27"/>
      <c r="L14" s="27"/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31"/>
      <c r="F15" s="23"/>
      <c r="G15" s="23"/>
      <c r="H15" s="24"/>
      <c r="I15" s="25"/>
      <c r="J15" s="26"/>
      <c r="K15" s="27"/>
      <c r="L15" s="27"/>
      <c r="M15" s="10"/>
      <c r="N15" s="35">
        <f t="shared" si="0"/>
        <v>0</v>
      </c>
    </row>
    <row r="16" spans="3:14" ht="15">
      <c r="C16" s="34">
        <v>6</v>
      </c>
      <c r="D16" s="21" t="s">
        <v>30</v>
      </c>
      <c r="E16" s="36"/>
      <c r="F16" s="36"/>
      <c r="G16" s="36"/>
      <c r="H16" s="36"/>
      <c r="I16" s="37"/>
      <c r="J16" s="26"/>
      <c r="K16" s="27"/>
      <c r="L16" s="27"/>
      <c r="M16" s="10"/>
      <c r="N16" s="35">
        <f t="shared" si="0"/>
        <v>0</v>
      </c>
    </row>
    <row r="17" spans="3:14" ht="15">
      <c r="C17" s="34">
        <v>7</v>
      </c>
      <c r="D17" s="21" t="s">
        <v>31</v>
      </c>
      <c r="E17" s="31"/>
      <c r="F17" s="23"/>
      <c r="G17" s="23"/>
      <c r="H17" s="24"/>
      <c r="I17" s="25"/>
      <c r="J17" s="26"/>
      <c r="K17" s="27"/>
      <c r="L17" s="27"/>
      <c r="M17" s="10"/>
      <c r="N17" s="35">
        <f t="shared" si="0"/>
        <v>0</v>
      </c>
    </row>
    <row r="18" spans="3:14" ht="15">
      <c r="C18" s="34">
        <v>8</v>
      </c>
      <c r="D18" s="21" t="s">
        <v>32</v>
      </c>
      <c r="E18" s="48"/>
      <c r="F18" s="49"/>
      <c r="G18" s="49"/>
      <c r="H18" s="50"/>
      <c r="I18" s="51"/>
      <c r="J18" s="26"/>
      <c r="K18" s="27"/>
      <c r="L18" s="27"/>
      <c r="M18" s="10"/>
      <c r="N18" s="35">
        <f t="shared" si="0"/>
        <v>0</v>
      </c>
    </row>
    <row r="19" spans="3:14" ht="15">
      <c r="C19" s="34">
        <v>9</v>
      </c>
      <c r="D19" s="21" t="s">
        <v>33</v>
      </c>
      <c r="E19" s="127"/>
      <c r="F19" s="49"/>
      <c r="G19" s="49"/>
      <c r="H19" s="50"/>
      <c r="I19" s="51"/>
      <c r="J19" s="26"/>
      <c r="K19" s="27"/>
      <c r="L19" s="27"/>
      <c r="M19" s="10"/>
      <c r="N19" s="35">
        <f t="shared" si="0"/>
        <v>0</v>
      </c>
    </row>
    <row r="20" spans="3:14" ht="15">
      <c r="C20" s="34">
        <v>10</v>
      </c>
      <c r="D20" s="21" t="s">
        <v>34</v>
      </c>
      <c r="E20" s="127"/>
      <c r="F20" s="49"/>
      <c r="G20" s="49"/>
      <c r="H20" s="50"/>
      <c r="I20" s="51"/>
      <c r="J20" s="26"/>
      <c r="K20" s="27"/>
      <c r="L20" s="27"/>
      <c r="M20" s="10"/>
      <c r="N20" s="35">
        <f t="shared" si="0"/>
        <v>0</v>
      </c>
    </row>
    <row r="21" spans="3:14" ht="15">
      <c r="C21" s="34">
        <v>11</v>
      </c>
      <c r="D21" s="21" t="s">
        <v>35</v>
      </c>
      <c r="E21" s="128">
        <v>88</v>
      </c>
      <c r="F21" s="129">
        <v>600</v>
      </c>
      <c r="G21" s="129">
        <v>3</v>
      </c>
      <c r="H21" s="130">
        <v>2080</v>
      </c>
      <c r="I21" s="131">
        <v>26.2</v>
      </c>
      <c r="J21" s="26">
        <f>(H21*10/(F21*G21))</f>
        <v>11.555555555555555</v>
      </c>
      <c r="K21" s="27">
        <f>ROUND(J21*(1-((I21-14)/86)),2)</f>
        <v>9.92</v>
      </c>
      <c r="L21" s="27">
        <f>ROUND(J21*(1-((I21-15)/85)),2)</f>
        <v>10.03</v>
      </c>
      <c r="M21" s="10"/>
      <c r="N21" s="35">
        <f t="shared" si="0"/>
        <v>0</v>
      </c>
    </row>
    <row r="22" spans="3:14" ht="15">
      <c r="C22" s="34">
        <v>12</v>
      </c>
      <c r="D22" s="21" t="s">
        <v>36</v>
      </c>
      <c r="E22" s="128">
        <v>88</v>
      </c>
      <c r="F22" s="129">
        <v>600</v>
      </c>
      <c r="G22" s="129">
        <v>3</v>
      </c>
      <c r="H22" s="130">
        <v>2050</v>
      </c>
      <c r="I22" s="131">
        <v>27.6</v>
      </c>
      <c r="J22" s="26">
        <f>(H22*10/(F22*G22))</f>
        <v>11.38888888888889</v>
      </c>
      <c r="K22" s="27">
        <f>ROUND(J22*(1-((I22-14)/86)),2)</f>
        <v>9.59</v>
      </c>
      <c r="L22" s="27">
        <f>ROUND(J22*(1-((I22-15)/85)),2)</f>
        <v>9.7</v>
      </c>
      <c r="M22" s="10"/>
      <c r="N22" s="35">
        <f t="shared" si="0"/>
        <v>0</v>
      </c>
    </row>
    <row r="23" spans="3:14" ht="15">
      <c r="C23" s="34">
        <v>13</v>
      </c>
      <c r="D23" s="21" t="s">
        <v>37</v>
      </c>
      <c r="E23" s="128"/>
      <c r="F23" s="129"/>
      <c r="G23" s="129"/>
      <c r="H23" s="130"/>
      <c r="I23" s="131"/>
      <c r="J23" s="26"/>
      <c r="K23" s="27"/>
      <c r="L23" s="27"/>
      <c r="M23" s="10"/>
      <c r="N23" s="35">
        <f t="shared" si="0"/>
        <v>0</v>
      </c>
    </row>
    <row r="24" spans="3:14" ht="15">
      <c r="C24" s="34">
        <v>14</v>
      </c>
      <c r="D24" s="21" t="s">
        <v>38</v>
      </c>
      <c r="E24" s="128"/>
      <c r="F24" s="129"/>
      <c r="G24" s="129"/>
      <c r="H24" s="130"/>
      <c r="I24" s="131"/>
      <c r="J24" s="26"/>
      <c r="K24" s="27"/>
      <c r="L24" s="27"/>
      <c r="M24" s="10"/>
      <c r="N24" s="35">
        <f t="shared" si="0"/>
        <v>0</v>
      </c>
    </row>
    <row r="25" spans="3:14" ht="15">
      <c r="C25" s="34">
        <v>15</v>
      </c>
      <c r="D25" s="21" t="s">
        <v>39</v>
      </c>
      <c r="E25" s="128"/>
      <c r="F25" s="129"/>
      <c r="G25" s="129"/>
      <c r="H25" s="130"/>
      <c r="I25" s="131"/>
      <c r="J25" s="26"/>
      <c r="K25" s="27"/>
      <c r="L25" s="27"/>
      <c r="M25" s="10"/>
      <c r="N25" s="35">
        <f t="shared" si="0"/>
        <v>0</v>
      </c>
    </row>
    <row r="26" spans="3:14" ht="15">
      <c r="C26" s="34">
        <v>16</v>
      </c>
      <c r="D26" s="21" t="s">
        <v>40</v>
      </c>
      <c r="E26" s="128">
        <v>88</v>
      </c>
      <c r="F26" s="129">
        <v>600</v>
      </c>
      <c r="G26" s="129">
        <v>3</v>
      </c>
      <c r="H26" s="130">
        <v>1820</v>
      </c>
      <c r="I26" s="131">
        <v>25.8</v>
      </c>
      <c r="J26" s="26">
        <f>(H26*10/(F26*G26))</f>
        <v>10.11111111111111</v>
      </c>
      <c r="K26" s="27">
        <f>ROUND(J26*(1-((I26-14)/86)),2)</f>
        <v>8.72</v>
      </c>
      <c r="L26" s="27">
        <f>ROUND(J26*(1-((I26-15)/85)),2)</f>
        <v>8.83</v>
      </c>
      <c r="M26" s="10"/>
      <c r="N26" s="35">
        <f t="shared" si="0"/>
        <v>0</v>
      </c>
    </row>
    <row r="27" spans="3:14" ht="15">
      <c r="C27" s="34">
        <v>17</v>
      </c>
      <c r="D27" s="21" t="s">
        <v>41</v>
      </c>
      <c r="E27" s="128"/>
      <c r="F27" s="129"/>
      <c r="G27" s="129"/>
      <c r="H27" s="130"/>
      <c r="I27" s="131"/>
      <c r="J27" s="26"/>
      <c r="K27" s="27"/>
      <c r="L27" s="27"/>
      <c r="M27" s="10"/>
      <c r="N27" s="35">
        <f t="shared" si="0"/>
        <v>0</v>
      </c>
    </row>
    <row r="28" spans="3:14" ht="15">
      <c r="C28" s="34">
        <v>18</v>
      </c>
      <c r="D28" s="21" t="s">
        <v>42</v>
      </c>
      <c r="E28" s="128">
        <v>88</v>
      </c>
      <c r="F28" s="129">
        <v>600</v>
      </c>
      <c r="G28" s="129">
        <v>3</v>
      </c>
      <c r="H28" s="130">
        <v>2060</v>
      </c>
      <c r="I28" s="131">
        <v>26</v>
      </c>
      <c r="J28" s="26">
        <f>(H28*10/(F28*G28))</f>
        <v>11.444444444444445</v>
      </c>
      <c r="K28" s="27">
        <f>ROUND(J28*(1-((I28-14)/86)),2)</f>
        <v>9.85</v>
      </c>
      <c r="L28" s="27">
        <f>ROUND(J28*(1-((I28-15)/85)),2)</f>
        <v>9.96</v>
      </c>
      <c r="M28" s="10"/>
      <c r="N28" s="35">
        <f t="shared" si="0"/>
        <v>0</v>
      </c>
    </row>
    <row r="29" spans="3:14" ht="15">
      <c r="C29" s="34">
        <v>19</v>
      </c>
      <c r="D29" s="21" t="s">
        <v>43</v>
      </c>
      <c r="E29" s="128"/>
      <c r="F29" s="129"/>
      <c r="G29" s="129"/>
      <c r="H29" s="130"/>
      <c r="I29" s="131"/>
      <c r="J29" s="26"/>
      <c r="K29" s="27"/>
      <c r="L29" s="27"/>
      <c r="M29" s="10"/>
      <c r="N29" s="35">
        <f t="shared" si="0"/>
        <v>0</v>
      </c>
    </row>
    <row r="30" spans="3:15" ht="15">
      <c r="C30" s="34">
        <v>20</v>
      </c>
      <c r="D30" s="21" t="s">
        <v>44</v>
      </c>
      <c r="E30" s="128">
        <v>88</v>
      </c>
      <c r="F30" s="129">
        <v>600</v>
      </c>
      <c r="G30" s="129">
        <v>3</v>
      </c>
      <c r="H30" s="130">
        <v>1980</v>
      </c>
      <c r="I30" s="131">
        <v>27.7</v>
      </c>
      <c r="J30" s="26">
        <f>(H30*10/(F30*G30))</f>
        <v>11</v>
      </c>
      <c r="K30" s="27">
        <f>ROUND(J30*(1-((I30-14)/86)),2)</f>
        <v>9.25</v>
      </c>
      <c r="L30" s="27">
        <f>ROUND(J30*(1-((I30-15)/85)),2)</f>
        <v>9.36</v>
      </c>
      <c r="M30" s="10"/>
      <c r="N30" s="35">
        <f t="shared" si="0"/>
        <v>0</v>
      </c>
      <c r="O30" t="s">
        <v>45</v>
      </c>
    </row>
    <row r="31" spans="3:14" ht="15">
      <c r="C31" s="34">
        <v>21</v>
      </c>
      <c r="D31" s="21" t="s">
        <v>46</v>
      </c>
      <c r="E31" s="128"/>
      <c r="F31" s="129"/>
      <c r="G31" s="129"/>
      <c r="H31" s="130"/>
      <c r="I31" s="131"/>
      <c r="J31" s="26"/>
      <c r="K31" s="27"/>
      <c r="L31" s="27"/>
      <c r="M31" s="10"/>
      <c r="N31" s="35">
        <f t="shared" si="0"/>
        <v>0</v>
      </c>
    </row>
    <row r="32" spans="3:14" ht="15">
      <c r="C32" s="34">
        <v>22</v>
      </c>
      <c r="D32" s="21" t="s">
        <v>47</v>
      </c>
      <c r="E32" s="128">
        <v>88</v>
      </c>
      <c r="F32" s="129">
        <v>600</v>
      </c>
      <c r="G32" s="129">
        <v>3</v>
      </c>
      <c r="H32" s="130">
        <v>2180</v>
      </c>
      <c r="I32" s="131">
        <v>27.9</v>
      </c>
      <c r="J32" s="26">
        <f>(H32*10/(F32*G32))</f>
        <v>12.11111111111111</v>
      </c>
      <c r="K32" s="27">
        <f>ROUND(J32*(1-((I32-14)/86)),2)</f>
        <v>10.15</v>
      </c>
      <c r="L32" s="27">
        <f>ROUND(J32*(1-((I32-15)/85)),2)</f>
        <v>10.27</v>
      </c>
      <c r="M32" s="10"/>
      <c r="N32" s="35">
        <f t="shared" si="0"/>
        <v>0</v>
      </c>
    </row>
    <row r="33" spans="3:12" ht="15">
      <c r="C33" s="32">
        <v>23</v>
      </c>
      <c r="D33" s="21" t="s">
        <v>48</v>
      </c>
      <c r="E33" s="128"/>
      <c r="F33" s="129"/>
      <c r="G33" s="129"/>
      <c r="H33" s="130"/>
      <c r="I33" s="131"/>
      <c r="J33" s="26"/>
      <c r="K33" s="27"/>
      <c r="L33" s="27"/>
    </row>
    <row r="34" spans="3:12" ht="15">
      <c r="C34" s="32">
        <v>24</v>
      </c>
      <c r="D34" s="21" t="s">
        <v>49</v>
      </c>
      <c r="E34" s="128">
        <v>88</v>
      </c>
      <c r="F34" s="129">
        <v>600</v>
      </c>
      <c r="G34" s="129">
        <v>3</v>
      </c>
      <c r="H34" s="130">
        <v>2010</v>
      </c>
      <c r="I34" s="131">
        <v>25.2</v>
      </c>
      <c r="J34" s="26">
        <f>(H34*10/(F34*G34))</f>
        <v>11.166666666666666</v>
      </c>
      <c r="K34" s="27">
        <f>ROUND(J34*(1-((I34-14)/86)),2)</f>
        <v>9.71</v>
      </c>
      <c r="L34" s="27">
        <f>ROUND(J34*(1-((I34-15)/85)),2)</f>
        <v>9.83</v>
      </c>
    </row>
    <row r="35" spans="3:12" ht="15">
      <c r="C35" s="32">
        <v>25</v>
      </c>
      <c r="D35" s="21" t="s">
        <v>50</v>
      </c>
      <c r="E35" s="128">
        <v>88</v>
      </c>
      <c r="F35" s="129">
        <v>600</v>
      </c>
      <c r="G35" s="129">
        <v>3</v>
      </c>
      <c r="H35" s="130">
        <v>2160</v>
      </c>
      <c r="I35" s="131">
        <v>28.3</v>
      </c>
      <c r="J35" s="26">
        <f>(H35*10/(F35*G35))</f>
        <v>12</v>
      </c>
      <c r="K35" s="27">
        <f>ROUND(J35*(1-((I35-14)/86)),2)</f>
        <v>10</v>
      </c>
      <c r="L35" s="27">
        <f>ROUND(J35*(1-((I35-15)/85)),2)</f>
        <v>10.12</v>
      </c>
    </row>
    <row r="36" spans="3:12" ht="15">
      <c r="C36" s="32">
        <v>26</v>
      </c>
      <c r="D36" s="21" t="s">
        <v>51</v>
      </c>
      <c r="E36" s="128">
        <v>88</v>
      </c>
      <c r="F36" s="129">
        <v>600</v>
      </c>
      <c r="G36" s="129">
        <v>3</v>
      </c>
      <c r="H36" s="130">
        <v>2050</v>
      </c>
      <c r="I36" s="131">
        <v>28.3</v>
      </c>
      <c r="J36" s="26">
        <f>(H36*10/(F36*G36))</f>
        <v>11.38888888888889</v>
      </c>
      <c r="K36" s="27">
        <f>ROUND(J36*(1-((I36-14)/86)),2)</f>
        <v>9.5</v>
      </c>
      <c r="L36" s="27">
        <f>ROUND(J36*(1-((I36-15)/85)),2)</f>
        <v>9.61</v>
      </c>
    </row>
    <row r="37" spans="3:12" ht="15">
      <c r="C37" s="32">
        <v>27</v>
      </c>
      <c r="D37" s="21" t="s">
        <v>52</v>
      </c>
      <c r="E37" s="132"/>
      <c r="F37" s="129"/>
      <c r="G37" s="129"/>
      <c r="H37" s="130"/>
      <c r="I37" s="131"/>
      <c r="J37" s="26"/>
      <c r="K37" s="27"/>
      <c r="L37" s="27"/>
    </row>
    <row r="38" spans="3:12" ht="15">
      <c r="C38" s="32">
        <v>28</v>
      </c>
      <c r="D38" s="21" t="s">
        <v>53</v>
      </c>
      <c r="E38" s="128">
        <v>88</v>
      </c>
      <c r="F38" s="129">
        <v>600</v>
      </c>
      <c r="G38" s="129">
        <v>3</v>
      </c>
      <c r="H38" s="130">
        <v>1930</v>
      </c>
      <c r="I38" s="131">
        <v>26.4</v>
      </c>
      <c r="J38" s="26">
        <f>(H38*10/(F38*G38))</f>
        <v>10.722222222222221</v>
      </c>
      <c r="K38" s="27">
        <f>ROUND(J38*(1-((I38-14)/86)),2)</f>
        <v>9.18</v>
      </c>
      <c r="L38" s="27">
        <f>ROUND(J38*(1-((I38-15)/85)),2)</f>
        <v>9.28</v>
      </c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26.939999999999998</v>
      </c>
      <c r="J40" s="47">
        <f>AVERAGE(J11:J39)</f>
        <v>11.288888888888888</v>
      </c>
      <c r="K40" s="47">
        <f>AVERAGE(K11:K39)</f>
        <v>9.587</v>
      </c>
      <c r="L40" s="47">
        <f>AVERAGE(L11:L39)</f>
        <v>9.699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32">
    <pageSetUpPr fitToPage="1"/>
  </sheetPr>
  <dimension ref="A4:O40"/>
  <sheetViews>
    <sheetView showGridLines="0" zoomScale="85" zoomScaleNormal="85" workbookViewId="0" topLeftCell="A6">
      <selection activeCell="D24" sqref="D24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99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 t="s">
        <v>100</v>
      </c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22"/>
      <c r="F11" s="23"/>
      <c r="G11" s="23"/>
      <c r="H11" s="24"/>
      <c r="I11" s="25"/>
      <c r="J11" s="26"/>
      <c r="K11" s="27"/>
      <c r="L11" s="27"/>
      <c r="M11" s="28"/>
      <c r="N11" s="29">
        <f aca="true" t="shared" si="0" ref="N11:N32">M11*10000/3.75</f>
        <v>0</v>
      </c>
    </row>
    <row r="12" spans="1:14" ht="15.75">
      <c r="A12" s="30"/>
      <c r="C12" s="20">
        <v>2</v>
      </c>
      <c r="D12" s="21" t="s">
        <v>26</v>
      </c>
      <c r="E12" s="31"/>
      <c r="F12" s="23"/>
      <c r="G12" s="23"/>
      <c r="H12" s="24"/>
      <c r="I12" s="25"/>
      <c r="J12" s="26"/>
      <c r="K12" s="27"/>
      <c r="L12" s="27"/>
      <c r="M12" s="32"/>
      <c r="N12" s="33">
        <f t="shared" si="0"/>
        <v>0</v>
      </c>
    </row>
    <row r="13" spans="3:14" ht="15">
      <c r="C13" s="20">
        <v>3</v>
      </c>
      <c r="D13" s="21" t="s">
        <v>27</v>
      </c>
      <c r="E13" s="31"/>
      <c r="F13" s="23"/>
      <c r="G13" s="23"/>
      <c r="H13" s="24"/>
      <c r="I13" s="25"/>
      <c r="J13" s="26"/>
      <c r="K13" s="27"/>
      <c r="L13" s="27"/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31"/>
      <c r="F14" s="23"/>
      <c r="G14" s="23"/>
      <c r="H14" s="24"/>
      <c r="I14" s="25"/>
      <c r="J14" s="26"/>
      <c r="K14" s="27"/>
      <c r="L14" s="27"/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31"/>
      <c r="F15" s="23"/>
      <c r="G15" s="23"/>
      <c r="H15" s="24"/>
      <c r="I15" s="25"/>
      <c r="J15" s="26"/>
      <c r="K15" s="27"/>
      <c r="L15" s="27"/>
      <c r="M15" s="10"/>
      <c r="N15" s="35">
        <f t="shared" si="0"/>
        <v>0</v>
      </c>
    </row>
    <row r="16" spans="3:14" ht="15">
      <c r="C16" s="34">
        <v>6</v>
      </c>
      <c r="D16" s="21" t="s">
        <v>30</v>
      </c>
      <c r="E16" s="36"/>
      <c r="F16" s="36"/>
      <c r="G16" s="36"/>
      <c r="H16" s="36"/>
      <c r="I16" s="37"/>
      <c r="J16" s="26"/>
      <c r="K16" s="27"/>
      <c r="L16" s="27"/>
      <c r="M16" s="10"/>
      <c r="N16" s="35">
        <f t="shared" si="0"/>
        <v>0</v>
      </c>
    </row>
    <row r="17" spans="3:14" ht="15">
      <c r="C17" s="34">
        <v>7</v>
      </c>
      <c r="D17" s="21" t="s">
        <v>31</v>
      </c>
      <c r="E17" s="31"/>
      <c r="F17" s="23"/>
      <c r="G17" s="23"/>
      <c r="H17" s="24"/>
      <c r="I17" s="25"/>
      <c r="J17" s="26"/>
      <c r="K17" s="27"/>
      <c r="L17" s="27"/>
      <c r="M17" s="10"/>
      <c r="N17" s="35">
        <f t="shared" si="0"/>
        <v>0</v>
      </c>
    </row>
    <row r="18" spans="3:14" ht="15">
      <c r="C18" s="34">
        <v>8</v>
      </c>
      <c r="D18" s="21" t="s">
        <v>32</v>
      </c>
      <c r="E18" s="48"/>
      <c r="F18" s="49"/>
      <c r="G18" s="49"/>
      <c r="H18" s="50"/>
      <c r="I18" s="51"/>
      <c r="J18" s="26"/>
      <c r="K18" s="27"/>
      <c r="L18" s="27"/>
      <c r="M18" s="10"/>
      <c r="N18" s="35">
        <f t="shared" si="0"/>
        <v>0</v>
      </c>
    </row>
    <row r="19" spans="3:14" ht="15">
      <c r="C19" s="34">
        <v>9</v>
      </c>
      <c r="D19" s="21" t="s">
        <v>33</v>
      </c>
      <c r="E19" s="127"/>
      <c r="F19" s="49"/>
      <c r="G19" s="49"/>
      <c r="H19" s="50"/>
      <c r="I19" s="51"/>
      <c r="J19" s="26"/>
      <c r="K19" s="27"/>
      <c r="L19" s="27"/>
      <c r="M19" s="10"/>
      <c r="N19" s="35">
        <f t="shared" si="0"/>
        <v>0</v>
      </c>
    </row>
    <row r="20" spans="3:14" ht="15">
      <c r="C20" s="34">
        <v>10</v>
      </c>
      <c r="D20" s="21" t="s">
        <v>34</v>
      </c>
      <c r="E20" s="127"/>
      <c r="F20" s="49"/>
      <c r="G20" s="49"/>
      <c r="H20" s="50"/>
      <c r="I20" s="51"/>
      <c r="J20" s="26"/>
      <c r="K20" s="27"/>
      <c r="L20" s="27"/>
      <c r="M20" s="10"/>
      <c r="N20" s="35">
        <f t="shared" si="0"/>
        <v>0</v>
      </c>
    </row>
    <row r="21" spans="3:14" ht="15">
      <c r="C21" s="34">
        <v>11</v>
      </c>
      <c r="D21" s="21" t="s">
        <v>35</v>
      </c>
      <c r="E21" s="133">
        <v>74.7</v>
      </c>
      <c r="F21" s="129">
        <v>380</v>
      </c>
      <c r="G21" s="129">
        <v>3</v>
      </c>
      <c r="H21" s="130">
        <v>1301</v>
      </c>
      <c r="I21" s="131">
        <v>23.2</v>
      </c>
      <c r="J21" s="26">
        <f>(H21*10/(F21*G21))</f>
        <v>11.412280701754385</v>
      </c>
      <c r="K21" s="27">
        <f>ROUND(J21*(1-((I21-14)/86)),2)</f>
        <v>10.19</v>
      </c>
      <c r="L21" s="27">
        <f>ROUND(J21*(1-((I21-15)/85)),2)</f>
        <v>10.31</v>
      </c>
      <c r="M21" s="10"/>
      <c r="N21" s="35">
        <f t="shared" si="0"/>
        <v>0</v>
      </c>
    </row>
    <row r="22" spans="3:14" ht="15">
      <c r="C22" s="34">
        <v>12</v>
      </c>
      <c r="D22" s="21" t="s">
        <v>36</v>
      </c>
      <c r="E22" s="128">
        <v>80</v>
      </c>
      <c r="F22" s="129">
        <v>380</v>
      </c>
      <c r="G22" s="129">
        <v>3</v>
      </c>
      <c r="H22" s="130">
        <v>1700</v>
      </c>
      <c r="I22" s="131">
        <v>25.1</v>
      </c>
      <c r="J22" s="26">
        <f>(H22*10/(F22*G22))</f>
        <v>14.912280701754385</v>
      </c>
      <c r="K22" s="27">
        <f>ROUND(J22*(1-((I22-14)/86)),2)</f>
        <v>12.99</v>
      </c>
      <c r="L22" s="27">
        <f>ROUND(J22*(1-((I22-15)/85)),2)</f>
        <v>13.14</v>
      </c>
      <c r="M22" s="10"/>
      <c r="N22" s="35">
        <f t="shared" si="0"/>
        <v>0</v>
      </c>
    </row>
    <row r="23" spans="3:14" ht="15">
      <c r="C23" s="34">
        <v>13</v>
      </c>
      <c r="D23" s="21" t="s">
        <v>37</v>
      </c>
      <c r="E23" s="128"/>
      <c r="F23" s="129"/>
      <c r="G23" s="129"/>
      <c r="H23" s="130"/>
      <c r="I23" s="131"/>
      <c r="J23" s="26"/>
      <c r="K23" s="27"/>
      <c r="L23" s="27"/>
      <c r="M23" s="10"/>
      <c r="N23" s="35">
        <f t="shared" si="0"/>
        <v>0</v>
      </c>
    </row>
    <row r="24" spans="3:14" ht="15">
      <c r="C24" s="34">
        <v>14</v>
      </c>
      <c r="D24" s="21" t="s">
        <v>38</v>
      </c>
      <c r="E24" s="128"/>
      <c r="F24" s="129"/>
      <c r="G24" s="129"/>
      <c r="H24" s="130"/>
      <c r="I24" s="131"/>
      <c r="J24" s="26"/>
      <c r="K24" s="27"/>
      <c r="L24" s="27"/>
      <c r="M24" s="10"/>
      <c r="N24" s="35">
        <f t="shared" si="0"/>
        <v>0</v>
      </c>
    </row>
    <row r="25" spans="3:14" ht="15">
      <c r="C25" s="34">
        <v>15</v>
      </c>
      <c r="D25" s="21" t="s">
        <v>39</v>
      </c>
      <c r="E25" s="128"/>
      <c r="F25" s="129"/>
      <c r="G25" s="129"/>
      <c r="H25" s="130"/>
      <c r="I25" s="131"/>
      <c r="J25" s="26"/>
      <c r="K25" s="27"/>
      <c r="L25" s="27"/>
      <c r="M25" s="10"/>
      <c r="N25" s="35">
        <f t="shared" si="0"/>
        <v>0</v>
      </c>
    </row>
    <row r="26" spans="3:14" ht="15">
      <c r="C26" s="34">
        <v>16</v>
      </c>
      <c r="D26" s="21" t="s">
        <v>40</v>
      </c>
      <c r="E26" s="134">
        <v>77.7</v>
      </c>
      <c r="F26" s="129">
        <v>380</v>
      </c>
      <c r="G26" s="129">
        <v>3</v>
      </c>
      <c r="H26" s="130">
        <v>1620</v>
      </c>
      <c r="I26" s="131">
        <v>24.1</v>
      </c>
      <c r="J26" s="26">
        <f>(H26*10/(F26*G26))</f>
        <v>14.210526315789474</v>
      </c>
      <c r="K26" s="27">
        <f>ROUND(J26*(1-((I26-14)/86)),2)</f>
        <v>12.54</v>
      </c>
      <c r="L26" s="27">
        <f>ROUND(J26*(1-((I26-15)/85)),2)</f>
        <v>12.69</v>
      </c>
      <c r="M26" s="10"/>
      <c r="N26" s="35">
        <f t="shared" si="0"/>
        <v>0</v>
      </c>
    </row>
    <row r="27" spans="3:14" ht="15">
      <c r="C27" s="34">
        <v>17</v>
      </c>
      <c r="D27" s="21" t="s">
        <v>41</v>
      </c>
      <c r="E27" s="128"/>
      <c r="F27" s="129"/>
      <c r="G27" s="129"/>
      <c r="H27" s="130"/>
      <c r="I27" s="131"/>
      <c r="J27" s="26"/>
      <c r="K27" s="27"/>
      <c r="L27" s="27"/>
      <c r="M27" s="10"/>
      <c r="N27" s="35">
        <f t="shared" si="0"/>
        <v>0</v>
      </c>
    </row>
    <row r="28" spans="3:14" ht="15">
      <c r="C28" s="34">
        <v>18</v>
      </c>
      <c r="D28" s="21" t="s">
        <v>42</v>
      </c>
      <c r="E28" s="135">
        <v>80</v>
      </c>
      <c r="F28" s="129">
        <v>380</v>
      </c>
      <c r="G28" s="129">
        <v>3</v>
      </c>
      <c r="H28" s="130">
        <v>1698</v>
      </c>
      <c r="I28" s="131">
        <v>26</v>
      </c>
      <c r="J28" s="26">
        <f>(H28*10/(F28*G28))</f>
        <v>14.894736842105264</v>
      </c>
      <c r="K28" s="27">
        <f>ROUND(J28*(1-((I28-14)/86)),2)</f>
        <v>12.82</v>
      </c>
      <c r="L28" s="27">
        <f>ROUND(J28*(1-((I28-15)/85)),2)</f>
        <v>12.97</v>
      </c>
      <c r="M28" s="10"/>
      <c r="N28" s="35">
        <f t="shared" si="0"/>
        <v>0</v>
      </c>
    </row>
    <row r="29" spans="3:14" ht="15">
      <c r="C29" s="34">
        <v>19</v>
      </c>
      <c r="D29" s="21" t="s">
        <v>43</v>
      </c>
      <c r="E29" s="128"/>
      <c r="F29" s="129"/>
      <c r="G29" s="129"/>
      <c r="H29" s="130"/>
      <c r="I29" s="131"/>
      <c r="J29" s="26"/>
      <c r="K29" s="27"/>
      <c r="L29" s="27"/>
      <c r="M29" s="10"/>
      <c r="N29" s="35">
        <f t="shared" si="0"/>
        <v>0</v>
      </c>
    </row>
    <row r="30" spans="3:15" ht="15">
      <c r="C30" s="34">
        <v>20</v>
      </c>
      <c r="D30" s="21" t="s">
        <v>44</v>
      </c>
      <c r="E30" s="133">
        <v>82.7</v>
      </c>
      <c r="F30" s="129">
        <v>380</v>
      </c>
      <c r="G30" s="129">
        <v>3</v>
      </c>
      <c r="H30" s="130">
        <v>1602</v>
      </c>
      <c r="I30" s="131">
        <v>21.1</v>
      </c>
      <c r="J30" s="26">
        <f>(H30*10/(F30*G30))</f>
        <v>14.052631578947368</v>
      </c>
      <c r="K30" s="27">
        <f>ROUND(J30*(1-((I30-14)/86)),2)</f>
        <v>12.89</v>
      </c>
      <c r="L30" s="27">
        <f>ROUND(J30*(1-((I30-15)/85)),2)</f>
        <v>13.04</v>
      </c>
      <c r="M30" s="10"/>
      <c r="N30" s="35">
        <f t="shared" si="0"/>
        <v>0</v>
      </c>
      <c r="O30" t="s">
        <v>45</v>
      </c>
    </row>
    <row r="31" spans="3:14" ht="15">
      <c r="C31" s="34">
        <v>21</v>
      </c>
      <c r="D31" s="21" t="s">
        <v>46</v>
      </c>
      <c r="E31" s="128"/>
      <c r="F31" s="129"/>
      <c r="G31" s="129"/>
      <c r="H31" s="130"/>
      <c r="I31" s="131"/>
      <c r="J31" s="26"/>
      <c r="K31" s="27"/>
      <c r="L31" s="27"/>
      <c r="M31" s="10"/>
      <c r="N31" s="35">
        <f t="shared" si="0"/>
        <v>0</v>
      </c>
    </row>
    <row r="32" spans="3:14" ht="15">
      <c r="C32" s="34">
        <v>22</v>
      </c>
      <c r="D32" s="21" t="s">
        <v>47</v>
      </c>
      <c r="E32" s="128">
        <v>80</v>
      </c>
      <c r="F32" s="129">
        <v>380</v>
      </c>
      <c r="G32" s="129">
        <v>3</v>
      </c>
      <c r="H32" s="130">
        <v>1753</v>
      </c>
      <c r="I32" s="131">
        <v>25.4</v>
      </c>
      <c r="J32" s="26">
        <f>(H32*10/(F32*G32))</f>
        <v>15.37719298245614</v>
      </c>
      <c r="K32" s="27">
        <f>ROUND(J32*(1-((I32-14)/86)),2)</f>
        <v>13.34</v>
      </c>
      <c r="L32" s="27">
        <f>ROUND(J32*(1-((I32-15)/85)),2)</f>
        <v>13.5</v>
      </c>
      <c r="M32" s="10"/>
      <c r="N32" s="35">
        <f t="shared" si="0"/>
        <v>0</v>
      </c>
    </row>
    <row r="33" spans="3:12" ht="15">
      <c r="C33" s="32">
        <v>23</v>
      </c>
      <c r="D33" s="21" t="s">
        <v>48</v>
      </c>
      <c r="E33" s="128"/>
      <c r="F33" s="129"/>
      <c r="G33" s="129"/>
      <c r="H33" s="130"/>
      <c r="I33" s="131"/>
      <c r="J33" s="26"/>
      <c r="K33" s="27"/>
      <c r="L33" s="27"/>
    </row>
    <row r="34" spans="3:12" ht="15">
      <c r="C34" s="32">
        <v>24</v>
      </c>
      <c r="D34" s="21" t="s">
        <v>49</v>
      </c>
      <c r="E34" s="134">
        <v>77.7</v>
      </c>
      <c r="F34" s="129">
        <v>380</v>
      </c>
      <c r="G34" s="129">
        <v>3</v>
      </c>
      <c r="H34" s="130">
        <v>1697</v>
      </c>
      <c r="I34" s="131">
        <v>22.7</v>
      </c>
      <c r="J34" s="26">
        <f>(H34*10/(F34*G34))</f>
        <v>14.885964912280702</v>
      </c>
      <c r="K34" s="27">
        <f>ROUND(J34*(1-((I34-14)/86)),2)</f>
        <v>13.38</v>
      </c>
      <c r="L34" s="27">
        <f>ROUND(J34*(1-((I34-15)/85)),2)</f>
        <v>13.54</v>
      </c>
    </row>
    <row r="35" spans="3:12" ht="15">
      <c r="C35" s="32">
        <v>25</v>
      </c>
      <c r="D35" s="21" t="s">
        <v>50</v>
      </c>
      <c r="E35" s="134">
        <v>82.7</v>
      </c>
      <c r="F35" s="129">
        <v>380</v>
      </c>
      <c r="G35" s="129">
        <v>3</v>
      </c>
      <c r="H35" s="130">
        <v>1604</v>
      </c>
      <c r="I35" s="131">
        <v>24.5</v>
      </c>
      <c r="J35" s="26">
        <f>(H35*10/(F35*G35))</f>
        <v>14.070175438596491</v>
      </c>
      <c r="K35" s="27">
        <f>ROUND(J35*(1-((I35-14)/86)),2)</f>
        <v>12.35</v>
      </c>
      <c r="L35" s="27">
        <f>ROUND(J35*(1-((I35-15)/85)),2)</f>
        <v>12.5</v>
      </c>
    </row>
    <row r="36" spans="3:12" ht="15">
      <c r="C36" s="32">
        <v>26</v>
      </c>
      <c r="D36" s="21" t="s">
        <v>51</v>
      </c>
      <c r="E36" s="132">
        <v>80</v>
      </c>
      <c r="F36" s="129">
        <v>380</v>
      </c>
      <c r="G36" s="129">
        <v>3</v>
      </c>
      <c r="H36" s="130">
        <v>1899</v>
      </c>
      <c r="I36" s="131">
        <v>22.9</v>
      </c>
      <c r="J36" s="26">
        <f>(H36*10/(F36*G36))</f>
        <v>16.657894736842106</v>
      </c>
      <c r="K36" s="27">
        <f>ROUND(J36*(1-((I36-14)/86)),2)</f>
        <v>14.93</v>
      </c>
      <c r="L36" s="27">
        <f>ROUND(J36*(1-((I36-15)/85)),2)</f>
        <v>15.11</v>
      </c>
    </row>
    <row r="37" spans="3:12" ht="15">
      <c r="C37" s="32">
        <v>27</v>
      </c>
      <c r="D37" s="21" t="s">
        <v>52</v>
      </c>
      <c r="E37" s="132"/>
      <c r="F37" s="129"/>
      <c r="G37" s="129"/>
      <c r="H37" s="130"/>
      <c r="I37" s="131"/>
      <c r="J37" s="26"/>
      <c r="K37" s="27"/>
      <c r="L37" s="27"/>
    </row>
    <row r="38" spans="3:12" ht="15">
      <c r="C38" s="32">
        <v>28</v>
      </c>
      <c r="D38" s="21" t="s">
        <v>53</v>
      </c>
      <c r="E38" s="134">
        <v>77.7</v>
      </c>
      <c r="F38" s="129">
        <v>380</v>
      </c>
      <c r="G38" s="129">
        <v>3</v>
      </c>
      <c r="H38" s="130">
        <v>1701</v>
      </c>
      <c r="I38" s="131">
        <v>22.8</v>
      </c>
      <c r="J38" s="26">
        <f>(H38*10/(F38*G38))</f>
        <v>14.921052631578947</v>
      </c>
      <c r="K38" s="27">
        <f>ROUND(J38*(1-((I38-14)/86)),2)</f>
        <v>13.39</v>
      </c>
      <c r="L38" s="27">
        <f>ROUND(J38*(1-((I38-15)/85)),2)</f>
        <v>13.55</v>
      </c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23.78</v>
      </c>
      <c r="J40" s="47">
        <f>AVERAGE(J11:J39)</f>
        <v>14.539473684210526</v>
      </c>
      <c r="K40" s="47">
        <f>AVERAGE(K11:K39)</f>
        <v>12.882</v>
      </c>
      <c r="L40" s="47">
        <f>AVERAGE(L11:L39)</f>
        <v>13.035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31">
    <pageSetUpPr fitToPage="1"/>
  </sheetPr>
  <dimension ref="A4:O40"/>
  <sheetViews>
    <sheetView showGridLines="0" zoomScale="85" zoomScaleNormal="85" workbookViewId="0" topLeftCell="A9">
      <selection activeCell="D24" sqref="D24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101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/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22"/>
      <c r="F11" s="23"/>
      <c r="G11" s="23"/>
      <c r="H11" s="24"/>
      <c r="I11" s="25"/>
      <c r="J11" s="26"/>
      <c r="K11" s="27"/>
      <c r="L11" s="27"/>
      <c r="M11" s="28"/>
      <c r="N11" s="29">
        <f aca="true" t="shared" si="0" ref="N11:N32">M11*10000/3.75</f>
        <v>0</v>
      </c>
    </row>
    <row r="12" spans="1:14" ht="15.75">
      <c r="A12" s="30"/>
      <c r="C12" s="20">
        <v>2</v>
      </c>
      <c r="D12" s="21" t="s">
        <v>26</v>
      </c>
      <c r="E12" s="31"/>
      <c r="F12" s="23"/>
      <c r="G12" s="23"/>
      <c r="H12" s="24"/>
      <c r="I12" s="25"/>
      <c r="J12" s="26"/>
      <c r="K12" s="27"/>
      <c r="L12" s="27"/>
      <c r="M12" s="32"/>
      <c r="N12" s="33">
        <f t="shared" si="0"/>
        <v>0</v>
      </c>
    </row>
    <row r="13" spans="3:14" ht="15">
      <c r="C13" s="20">
        <v>3</v>
      </c>
      <c r="D13" s="21" t="s">
        <v>27</v>
      </c>
      <c r="E13" s="31"/>
      <c r="F13" s="23"/>
      <c r="G13" s="23"/>
      <c r="H13" s="24"/>
      <c r="I13" s="25"/>
      <c r="J13" s="26"/>
      <c r="K13" s="27"/>
      <c r="L13" s="27"/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31"/>
      <c r="F14" s="23"/>
      <c r="G14" s="23"/>
      <c r="H14" s="24"/>
      <c r="I14" s="25"/>
      <c r="J14" s="26"/>
      <c r="K14" s="27"/>
      <c r="L14" s="27"/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31"/>
      <c r="F15" s="23"/>
      <c r="G15" s="23"/>
      <c r="H15" s="24"/>
      <c r="I15" s="25"/>
      <c r="J15" s="26"/>
      <c r="K15" s="27"/>
      <c r="L15" s="27"/>
      <c r="M15" s="10"/>
      <c r="N15" s="35">
        <f t="shared" si="0"/>
        <v>0</v>
      </c>
    </row>
    <row r="16" spans="3:14" ht="15">
      <c r="C16" s="34">
        <v>6</v>
      </c>
      <c r="D16" s="21" t="s">
        <v>30</v>
      </c>
      <c r="E16" s="36"/>
      <c r="F16" s="36"/>
      <c r="G16" s="36"/>
      <c r="H16" s="36"/>
      <c r="I16" s="37"/>
      <c r="J16" s="26"/>
      <c r="K16" s="27"/>
      <c r="L16" s="27"/>
      <c r="M16" s="10"/>
      <c r="N16" s="35">
        <f t="shared" si="0"/>
        <v>0</v>
      </c>
    </row>
    <row r="17" spans="3:14" ht="15">
      <c r="C17" s="34">
        <v>7</v>
      </c>
      <c r="D17" s="21" t="s">
        <v>31</v>
      </c>
      <c r="E17" s="31"/>
      <c r="F17" s="23"/>
      <c r="G17" s="23"/>
      <c r="H17" s="24"/>
      <c r="I17" s="25"/>
      <c r="J17" s="26"/>
      <c r="K17" s="27"/>
      <c r="L17" s="27"/>
      <c r="M17" s="10"/>
      <c r="N17" s="35">
        <f t="shared" si="0"/>
        <v>0</v>
      </c>
    </row>
    <row r="18" spans="3:14" ht="15">
      <c r="C18" s="34">
        <v>8</v>
      </c>
      <c r="D18" s="21" t="s">
        <v>32</v>
      </c>
      <c r="E18" s="48"/>
      <c r="F18" s="49"/>
      <c r="G18" s="49"/>
      <c r="H18" s="50"/>
      <c r="I18" s="51"/>
      <c r="J18" s="26"/>
      <c r="K18" s="27"/>
      <c r="L18" s="27"/>
      <c r="M18" s="10"/>
      <c r="N18" s="35">
        <f t="shared" si="0"/>
        <v>0</v>
      </c>
    </row>
    <row r="19" spans="3:14" ht="15">
      <c r="C19" s="34">
        <v>9</v>
      </c>
      <c r="D19" s="21" t="s">
        <v>33</v>
      </c>
      <c r="E19" s="127"/>
      <c r="F19" s="49"/>
      <c r="G19" s="49"/>
      <c r="H19" s="50"/>
      <c r="I19" s="51"/>
      <c r="J19" s="26"/>
      <c r="K19" s="27"/>
      <c r="L19" s="27"/>
      <c r="M19" s="10"/>
      <c r="N19" s="35">
        <f t="shared" si="0"/>
        <v>0</v>
      </c>
    </row>
    <row r="20" spans="3:14" ht="15">
      <c r="C20" s="34">
        <v>10</v>
      </c>
      <c r="D20" s="21" t="s">
        <v>34</v>
      </c>
      <c r="E20" s="127"/>
      <c r="F20" s="49"/>
      <c r="G20" s="49"/>
      <c r="H20" s="50"/>
      <c r="I20" s="51"/>
      <c r="J20" s="26"/>
      <c r="K20" s="27"/>
      <c r="L20" s="27"/>
      <c r="M20" s="10"/>
      <c r="N20" s="35">
        <f t="shared" si="0"/>
        <v>0</v>
      </c>
    </row>
    <row r="21" spans="3:14" ht="15">
      <c r="C21" s="34">
        <v>11</v>
      </c>
      <c r="D21" s="21" t="s">
        <v>35</v>
      </c>
      <c r="E21" s="133">
        <v>85.3</v>
      </c>
      <c r="F21" s="129">
        <v>233</v>
      </c>
      <c r="G21" s="129">
        <v>3</v>
      </c>
      <c r="H21" s="130">
        <v>875</v>
      </c>
      <c r="I21" s="131">
        <v>26.5</v>
      </c>
      <c r="J21" s="26">
        <f>(H21*10/(F21*G21))</f>
        <v>12.51788268955651</v>
      </c>
      <c r="K21" s="27">
        <f>ROUND(J21*(1-((I21-14)/86)),2)</f>
        <v>10.7</v>
      </c>
      <c r="L21" s="27">
        <f>ROUND(J21*(1-((I21-15)/85)),2)</f>
        <v>10.82</v>
      </c>
      <c r="M21" s="10"/>
      <c r="N21" s="35">
        <f t="shared" si="0"/>
        <v>0</v>
      </c>
    </row>
    <row r="22" spans="3:14" ht="15">
      <c r="C22" s="34">
        <v>12</v>
      </c>
      <c r="D22" s="21" t="s">
        <v>36</v>
      </c>
      <c r="E22" s="128">
        <v>80</v>
      </c>
      <c r="F22" s="129">
        <v>233</v>
      </c>
      <c r="G22" s="129">
        <v>3</v>
      </c>
      <c r="H22" s="130">
        <v>900</v>
      </c>
      <c r="I22" s="131">
        <v>25.2</v>
      </c>
      <c r="J22" s="26">
        <f>(H22*10/(F22*G22))</f>
        <v>12.875536480686696</v>
      </c>
      <c r="K22" s="27">
        <f>ROUND(J22*(1-((I22-14)/86)),2)</f>
        <v>11.2</v>
      </c>
      <c r="L22" s="27">
        <f>ROUND(J22*(1-((I22-15)/85)),2)</f>
        <v>11.33</v>
      </c>
      <c r="M22" s="10"/>
      <c r="N22" s="35">
        <f t="shared" si="0"/>
        <v>0</v>
      </c>
    </row>
    <row r="23" spans="3:14" ht="15">
      <c r="C23" s="34">
        <v>13</v>
      </c>
      <c r="D23" s="21" t="s">
        <v>37</v>
      </c>
      <c r="E23" s="128"/>
      <c r="F23" s="129"/>
      <c r="G23" s="129"/>
      <c r="H23" s="130"/>
      <c r="I23" s="131"/>
      <c r="J23" s="26"/>
      <c r="K23" s="27"/>
      <c r="L23" s="27"/>
      <c r="M23" s="10"/>
      <c r="N23" s="35">
        <f t="shared" si="0"/>
        <v>0</v>
      </c>
    </row>
    <row r="24" spans="3:14" ht="15">
      <c r="C24" s="34">
        <v>14</v>
      </c>
      <c r="D24" s="21" t="s">
        <v>38</v>
      </c>
      <c r="E24" s="128"/>
      <c r="F24" s="129"/>
      <c r="G24" s="129"/>
      <c r="H24" s="130"/>
      <c r="I24" s="131"/>
      <c r="J24" s="26"/>
      <c r="K24" s="27"/>
      <c r="L24" s="27"/>
      <c r="M24" s="10"/>
      <c r="N24" s="35">
        <f t="shared" si="0"/>
        <v>0</v>
      </c>
    </row>
    <row r="25" spans="3:14" ht="15">
      <c r="C25" s="34">
        <v>15</v>
      </c>
      <c r="D25" s="21" t="s">
        <v>39</v>
      </c>
      <c r="E25" s="128"/>
      <c r="F25" s="129"/>
      <c r="G25" s="129"/>
      <c r="H25" s="130"/>
      <c r="I25" s="131"/>
      <c r="J25" s="26"/>
      <c r="K25" s="27"/>
      <c r="L25" s="27"/>
      <c r="M25" s="10"/>
      <c r="N25" s="35">
        <f t="shared" si="0"/>
        <v>0</v>
      </c>
    </row>
    <row r="26" spans="3:14" ht="15">
      <c r="C26" s="34">
        <v>16</v>
      </c>
      <c r="D26" s="21" t="s">
        <v>40</v>
      </c>
      <c r="E26" s="133">
        <v>85.3</v>
      </c>
      <c r="F26" s="129">
        <v>233</v>
      </c>
      <c r="G26" s="129">
        <v>3</v>
      </c>
      <c r="H26" s="130">
        <v>959.5</v>
      </c>
      <c r="I26" s="131">
        <v>26.5</v>
      </c>
      <c r="J26" s="26">
        <f>(H26*10/(F26*G26))</f>
        <v>13.726752503576538</v>
      </c>
      <c r="K26" s="27">
        <f>ROUND(J26*(1-((I26-14)/86)),2)</f>
        <v>11.73</v>
      </c>
      <c r="L26" s="27">
        <f>ROUND(J26*(1-((I26-15)/85)),2)</f>
        <v>11.87</v>
      </c>
      <c r="M26" s="10"/>
      <c r="N26" s="35">
        <f t="shared" si="0"/>
        <v>0</v>
      </c>
    </row>
    <row r="27" spans="3:14" ht="15">
      <c r="C27" s="34">
        <v>17</v>
      </c>
      <c r="D27" s="21" t="s">
        <v>41</v>
      </c>
      <c r="E27" s="128"/>
      <c r="F27" s="129"/>
      <c r="G27" s="129"/>
      <c r="H27" s="130"/>
      <c r="I27" s="131"/>
      <c r="J27" s="26"/>
      <c r="K27" s="27"/>
      <c r="L27" s="27"/>
      <c r="M27" s="10"/>
      <c r="N27" s="35">
        <f t="shared" si="0"/>
        <v>0</v>
      </c>
    </row>
    <row r="28" spans="3:14" ht="15">
      <c r="C28" s="34">
        <v>18</v>
      </c>
      <c r="D28" s="21" t="s">
        <v>42</v>
      </c>
      <c r="E28" s="136">
        <v>82.7</v>
      </c>
      <c r="F28" s="129">
        <v>233</v>
      </c>
      <c r="G28" s="129">
        <v>3</v>
      </c>
      <c r="H28" s="130">
        <v>906</v>
      </c>
      <c r="I28" s="131">
        <v>24.5</v>
      </c>
      <c r="J28" s="26">
        <f>(H28*10/(F28*G28))</f>
        <v>12.96137339055794</v>
      </c>
      <c r="K28" s="27">
        <f>ROUND(J28*(1-((I28-14)/86)),2)</f>
        <v>11.38</v>
      </c>
      <c r="L28" s="27">
        <f>ROUND(J28*(1-((I28-15)/85)),2)</f>
        <v>11.51</v>
      </c>
      <c r="M28" s="10"/>
      <c r="N28" s="35">
        <f t="shared" si="0"/>
        <v>0</v>
      </c>
    </row>
    <row r="29" spans="3:14" ht="15">
      <c r="C29" s="34">
        <v>19</v>
      </c>
      <c r="D29" s="21" t="s">
        <v>43</v>
      </c>
      <c r="E29" s="128"/>
      <c r="F29" s="129"/>
      <c r="G29" s="129"/>
      <c r="H29" s="130"/>
      <c r="I29" s="131"/>
      <c r="J29" s="26"/>
      <c r="K29" s="27"/>
      <c r="L29" s="27"/>
      <c r="M29" s="10"/>
      <c r="N29" s="35">
        <f t="shared" si="0"/>
        <v>0</v>
      </c>
    </row>
    <row r="30" spans="3:15" ht="15">
      <c r="C30" s="34">
        <v>20</v>
      </c>
      <c r="D30" s="21" t="s">
        <v>44</v>
      </c>
      <c r="E30" s="128">
        <v>88</v>
      </c>
      <c r="F30" s="129">
        <v>233</v>
      </c>
      <c r="G30" s="129">
        <v>3</v>
      </c>
      <c r="H30" s="130">
        <v>960.5</v>
      </c>
      <c r="I30" s="131">
        <v>27</v>
      </c>
      <c r="J30" s="26">
        <f>(H30*10/(F30*G30))</f>
        <v>13.741058655221746</v>
      </c>
      <c r="K30" s="27">
        <f>ROUND(J30*(1-((I30-14)/86)),2)</f>
        <v>11.66</v>
      </c>
      <c r="L30" s="27">
        <f>ROUND(J30*(1-((I30-15)/85)),2)</f>
        <v>11.8</v>
      </c>
      <c r="M30" s="10"/>
      <c r="N30" s="35">
        <f t="shared" si="0"/>
        <v>0</v>
      </c>
      <c r="O30" t="s">
        <v>45</v>
      </c>
    </row>
    <row r="31" spans="3:14" ht="15">
      <c r="C31" s="34">
        <v>21</v>
      </c>
      <c r="D31" s="21" t="s">
        <v>46</v>
      </c>
      <c r="E31" s="128"/>
      <c r="F31" s="129"/>
      <c r="G31" s="129"/>
      <c r="H31" s="130"/>
      <c r="I31" s="131"/>
      <c r="J31" s="26"/>
      <c r="K31" s="27"/>
      <c r="L31" s="27"/>
      <c r="M31" s="10"/>
      <c r="N31" s="35">
        <f t="shared" si="0"/>
        <v>0</v>
      </c>
    </row>
    <row r="32" spans="3:14" ht="15">
      <c r="C32" s="34">
        <v>22</v>
      </c>
      <c r="D32" s="21" t="s">
        <v>47</v>
      </c>
      <c r="E32" s="136">
        <v>82.7</v>
      </c>
      <c r="F32" s="129">
        <v>233</v>
      </c>
      <c r="G32" s="129">
        <v>3</v>
      </c>
      <c r="H32" s="130">
        <v>1107.5</v>
      </c>
      <c r="I32" s="131">
        <v>27.5</v>
      </c>
      <c r="J32" s="26">
        <f>(H32*10/(F32*G32))</f>
        <v>15.844062947067238</v>
      </c>
      <c r="K32" s="27">
        <f>ROUND(J32*(1-((I32-14)/86)),2)</f>
        <v>13.36</v>
      </c>
      <c r="L32" s="27">
        <f>ROUND(J32*(1-((I32-15)/85)),2)</f>
        <v>13.51</v>
      </c>
      <c r="M32" s="10"/>
      <c r="N32" s="35">
        <f t="shared" si="0"/>
        <v>0</v>
      </c>
    </row>
    <row r="33" spans="3:12" ht="15">
      <c r="C33" s="32">
        <v>23</v>
      </c>
      <c r="D33" s="21" t="s">
        <v>48</v>
      </c>
      <c r="E33" s="128"/>
      <c r="F33" s="129"/>
      <c r="G33" s="129"/>
      <c r="H33" s="130"/>
      <c r="I33" s="131"/>
      <c r="J33" s="26"/>
      <c r="K33" s="27"/>
      <c r="L33" s="27"/>
    </row>
    <row r="34" spans="3:12" ht="15">
      <c r="C34" s="32">
        <v>24</v>
      </c>
      <c r="D34" s="21" t="s">
        <v>49</v>
      </c>
      <c r="E34" s="137">
        <v>77.7</v>
      </c>
      <c r="F34" s="129">
        <v>233</v>
      </c>
      <c r="G34" s="129">
        <v>3</v>
      </c>
      <c r="H34" s="130">
        <v>906</v>
      </c>
      <c r="I34" s="131">
        <v>31</v>
      </c>
      <c r="J34" s="26">
        <f>(H34*10/(F34*G34))</f>
        <v>12.96137339055794</v>
      </c>
      <c r="K34" s="27">
        <f>ROUND(J34*(1-((I34-14)/86)),2)</f>
        <v>10.4</v>
      </c>
      <c r="L34" s="27">
        <f>ROUND(J34*(1-((I34-15)/85)),2)</f>
        <v>10.52</v>
      </c>
    </row>
    <row r="35" spans="3:12" ht="15">
      <c r="C35" s="32">
        <v>25</v>
      </c>
      <c r="D35" s="21" t="s">
        <v>50</v>
      </c>
      <c r="E35" s="136">
        <v>82.7</v>
      </c>
      <c r="F35" s="129">
        <v>233</v>
      </c>
      <c r="G35" s="129">
        <v>3</v>
      </c>
      <c r="H35" s="130">
        <v>979.5</v>
      </c>
      <c r="I35" s="131">
        <v>23.7</v>
      </c>
      <c r="J35" s="26">
        <f>(H35*10/(F35*G35))</f>
        <v>14.012875536480687</v>
      </c>
      <c r="K35" s="27">
        <f>ROUND(J35*(1-((I35-14)/86)),2)</f>
        <v>12.43</v>
      </c>
      <c r="L35" s="27">
        <f>ROUND(J35*(1-((I35-15)/85)),2)</f>
        <v>12.58</v>
      </c>
    </row>
    <row r="36" spans="3:12" ht="15">
      <c r="C36" s="32">
        <v>26</v>
      </c>
      <c r="D36" s="21" t="s">
        <v>51</v>
      </c>
      <c r="E36" s="128">
        <v>80</v>
      </c>
      <c r="F36" s="129">
        <v>233</v>
      </c>
      <c r="G36" s="129">
        <v>3</v>
      </c>
      <c r="H36" s="130">
        <v>1168.5</v>
      </c>
      <c r="I36" s="131">
        <v>26</v>
      </c>
      <c r="J36" s="26">
        <f>(H36*10/(F36*G36))</f>
        <v>16.716738197424892</v>
      </c>
      <c r="K36" s="27">
        <f>ROUND(J36*(1-((I36-14)/86)),2)</f>
        <v>14.38</v>
      </c>
      <c r="L36" s="27">
        <f>ROUND(J36*(1-((I36-15)/85)),2)</f>
        <v>14.55</v>
      </c>
    </row>
    <row r="37" spans="3:12" ht="15">
      <c r="C37" s="32">
        <v>27</v>
      </c>
      <c r="D37" s="21" t="s">
        <v>52</v>
      </c>
      <c r="E37" s="132"/>
      <c r="F37" s="129"/>
      <c r="G37" s="129"/>
      <c r="H37" s="130"/>
      <c r="I37" s="131"/>
      <c r="J37" s="26"/>
      <c r="K37" s="27"/>
      <c r="L37" s="27"/>
    </row>
    <row r="38" spans="3:12" ht="15">
      <c r="C38" s="32">
        <v>28</v>
      </c>
      <c r="D38" s="21" t="s">
        <v>53</v>
      </c>
      <c r="E38" s="133">
        <v>85.3</v>
      </c>
      <c r="F38" s="129">
        <v>233</v>
      </c>
      <c r="G38" s="129">
        <v>3</v>
      </c>
      <c r="H38" s="130">
        <v>1174.5</v>
      </c>
      <c r="I38" s="131">
        <v>27</v>
      </c>
      <c r="J38" s="26">
        <f>(H38*10/(F38*G38))</f>
        <v>16.802575107296136</v>
      </c>
      <c r="K38" s="27">
        <f>ROUND(J38*(1-((I38-14)/86)),2)</f>
        <v>14.26</v>
      </c>
      <c r="L38" s="27">
        <f>ROUND(J38*(1-((I38-15)/85)),2)</f>
        <v>14.43</v>
      </c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26.49</v>
      </c>
      <c r="J40" s="47">
        <f>AVERAGE(J11:J39)</f>
        <v>14.216022889842634</v>
      </c>
      <c r="K40" s="47">
        <f>AVERAGE(K11:K39)</f>
        <v>12.150000000000002</v>
      </c>
      <c r="L40" s="47">
        <f>AVERAGE(L11:L39)</f>
        <v>12.291999999999998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8">
    <pageSetUpPr fitToPage="1"/>
  </sheetPr>
  <dimension ref="A4:O40"/>
  <sheetViews>
    <sheetView showGridLines="0" zoomScale="85" zoomScaleNormal="85" workbookViewId="0" topLeftCell="A1">
      <selection activeCell="D24" sqref="D24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102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/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22"/>
      <c r="F11" s="23"/>
      <c r="G11" s="23"/>
      <c r="H11" s="24"/>
      <c r="I11" s="25"/>
      <c r="J11" s="26"/>
      <c r="K11" s="27"/>
      <c r="L11" s="27"/>
      <c r="M11" s="28"/>
      <c r="N11" s="29">
        <f aca="true" t="shared" si="0" ref="N11:N32">M11*10000/3.75</f>
        <v>0</v>
      </c>
    </row>
    <row r="12" spans="1:14" ht="15.75">
      <c r="A12" s="30"/>
      <c r="C12" s="20">
        <v>2</v>
      </c>
      <c r="D12" s="21" t="s">
        <v>26</v>
      </c>
      <c r="E12" s="31"/>
      <c r="F12" s="23"/>
      <c r="G12" s="23"/>
      <c r="H12" s="24"/>
      <c r="I12" s="25"/>
      <c r="J12" s="26"/>
      <c r="K12" s="27"/>
      <c r="L12" s="27"/>
      <c r="M12" s="32"/>
      <c r="N12" s="33">
        <f t="shared" si="0"/>
        <v>0</v>
      </c>
    </row>
    <row r="13" spans="3:14" ht="15">
      <c r="C13" s="20">
        <v>3</v>
      </c>
      <c r="D13" s="21" t="s">
        <v>27</v>
      </c>
      <c r="E13" s="31"/>
      <c r="F13" s="23"/>
      <c r="G13" s="23"/>
      <c r="H13" s="24"/>
      <c r="I13" s="25"/>
      <c r="J13" s="26"/>
      <c r="K13" s="27"/>
      <c r="L13" s="27"/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31"/>
      <c r="F14" s="23"/>
      <c r="G14" s="23"/>
      <c r="H14" s="24"/>
      <c r="I14" s="25"/>
      <c r="J14" s="26"/>
      <c r="K14" s="27"/>
      <c r="L14" s="27"/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31"/>
      <c r="F15" s="23"/>
      <c r="G15" s="23"/>
      <c r="H15" s="24"/>
      <c r="I15" s="25"/>
      <c r="J15" s="26"/>
      <c r="K15" s="27"/>
      <c r="L15" s="27"/>
      <c r="M15" s="10"/>
      <c r="N15" s="35">
        <f t="shared" si="0"/>
        <v>0</v>
      </c>
    </row>
    <row r="16" spans="3:14" ht="15">
      <c r="C16" s="34">
        <v>6</v>
      </c>
      <c r="D16" s="21" t="s">
        <v>30</v>
      </c>
      <c r="E16" s="36"/>
      <c r="F16" s="36"/>
      <c r="G16" s="36"/>
      <c r="H16" s="36"/>
      <c r="I16" s="37"/>
      <c r="J16" s="26"/>
      <c r="K16" s="27"/>
      <c r="L16" s="27"/>
      <c r="M16" s="10"/>
      <c r="N16" s="35">
        <f t="shared" si="0"/>
        <v>0</v>
      </c>
    </row>
    <row r="17" spans="3:14" ht="15">
      <c r="C17" s="34">
        <v>7</v>
      </c>
      <c r="D17" s="21" t="s">
        <v>31</v>
      </c>
      <c r="E17" s="31"/>
      <c r="F17" s="23"/>
      <c r="G17" s="23"/>
      <c r="H17" s="24"/>
      <c r="I17" s="25"/>
      <c r="J17" s="26"/>
      <c r="K17" s="27"/>
      <c r="L17" s="27"/>
      <c r="M17" s="10"/>
      <c r="N17" s="35">
        <f t="shared" si="0"/>
        <v>0</v>
      </c>
    </row>
    <row r="18" spans="3:14" ht="15">
      <c r="C18" s="34">
        <v>8</v>
      </c>
      <c r="D18" s="21" t="s">
        <v>32</v>
      </c>
      <c r="E18" s="48"/>
      <c r="F18" s="49"/>
      <c r="G18" s="49"/>
      <c r="H18" s="50"/>
      <c r="I18" s="51"/>
      <c r="J18" s="26"/>
      <c r="K18" s="27"/>
      <c r="L18" s="27"/>
      <c r="M18" s="10"/>
      <c r="N18" s="35">
        <f t="shared" si="0"/>
        <v>0</v>
      </c>
    </row>
    <row r="19" spans="3:14" ht="15">
      <c r="C19" s="34">
        <v>9</v>
      </c>
      <c r="D19" s="21" t="s">
        <v>33</v>
      </c>
      <c r="E19" s="127"/>
      <c r="F19" s="49"/>
      <c r="G19" s="49"/>
      <c r="H19" s="50"/>
      <c r="I19" s="51"/>
      <c r="J19" s="26"/>
      <c r="K19" s="27"/>
      <c r="L19" s="27"/>
      <c r="M19" s="10"/>
      <c r="N19" s="35">
        <f t="shared" si="0"/>
        <v>0</v>
      </c>
    </row>
    <row r="20" spans="3:14" ht="15">
      <c r="C20" s="34">
        <v>10</v>
      </c>
      <c r="D20" s="21" t="s">
        <v>34</v>
      </c>
      <c r="E20" s="127"/>
      <c r="F20" s="49"/>
      <c r="G20" s="49"/>
      <c r="H20" s="50"/>
      <c r="I20" s="51"/>
      <c r="J20" s="26"/>
      <c r="K20" s="27"/>
      <c r="L20" s="27"/>
      <c r="M20" s="10"/>
      <c r="N20" s="35">
        <f t="shared" si="0"/>
        <v>0</v>
      </c>
    </row>
    <row r="21" spans="3:14" ht="15">
      <c r="C21" s="34">
        <v>11</v>
      </c>
      <c r="D21" s="21" t="s">
        <v>35</v>
      </c>
      <c r="E21" s="133">
        <v>91.7</v>
      </c>
      <c r="F21" s="129">
        <v>180</v>
      </c>
      <c r="G21" s="129">
        <v>3</v>
      </c>
      <c r="H21" s="130">
        <v>759</v>
      </c>
      <c r="I21" s="131">
        <v>25</v>
      </c>
      <c r="J21" s="26">
        <f>(H21*10/(F21*G21))</f>
        <v>14.055555555555555</v>
      </c>
      <c r="K21" s="27">
        <f>ROUND(J21*(1-((I21-14)/86)),2)</f>
        <v>12.26</v>
      </c>
      <c r="L21" s="27">
        <f>ROUND(J21*(1-((I21-15)/85)),2)</f>
        <v>12.4</v>
      </c>
      <c r="M21" s="10"/>
      <c r="N21" s="35">
        <f t="shared" si="0"/>
        <v>0</v>
      </c>
    </row>
    <row r="22" spans="3:14" ht="15">
      <c r="C22" s="34">
        <v>12</v>
      </c>
      <c r="D22" s="21" t="s">
        <v>36</v>
      </c>
      <c r="E22" s="133">
        <v>88</v>
      </c>
      <c r="F22" s="129">
        <v>180</v>
      </c>
      <c r="G22" s="129">
        <v>3</v>
      </c>
      <c r="H22" s="130">
        <v>866</v>
      </c>
      <c r="I22" s="131">
        <v>26</v>
      </c>
      <c r="J22" s="26">
        <f>(H22*10/(F22*G22))</f>
        <v>16.037037037037038</v>
      </c>
      <c r="K22" s="27">
        <f>ROUND(J22*(1-((I22-14)/86)),2)</f>
        <v>13.8</v>
      </c>
      <c r="L22" s="27">
        <f>ROUND(J22*(1-((I22-15)/85)),2)</f>
        <v>13.96</v>
      </c>
      <c r="M22" s="10"/>
      <c r="N22" s="35">
        <f t="shared" si="0"/>
        <v>0</v>
      </c>
    </row>
    <row r="23" spans="3:14" ht="15">
      <c r="C23" s="34">
        <v>13</v>
      </c>
      <c r="D23" s="21" t="s">
        <v>37</v>
      </c>
      <c r="E23" s="133"/>
      <c r="F23" s="129"/>
      <c r="G23" s="129"/>
      <c r="H23" s="130"/>
      <c r="I23" s="131"/>
      <c r="J23" s="26"/>
      <c r="K23" s="27"/>
      <c r="L23" s="27"/>
      <c r="M23" s="10"/>
      <c r="N23" s="35">
        <f t="shared" si="0"/>
        <v>0</v>
      </c>
    </row>
    <row r="24" spans="3:14" ht="15">
      <c r="C24" s="34">
        <v>14</v>
      </c>
      <c r="D24" s="21" t="s">
        <v>38</v>
      </c>
      <c r="E24" s="133"/>
      <c r="F24" s="129"/>
      <c r="G24" s="129"/>
      <c r="H24" s="130"/>
      <c r="I24" s="131"/>
      <c r="J24" s="26"/>
      <c r="K24" s="27"/>
      <c r="L24" s="27"/>
      <c r="M24" s="10"/>
      <c r="N24" s="35">
        <f t="shared" si="0"/>
        <v>0</v>
      </c>
    </row>
    <row r="25" spans="3:14" ht="15">
      <c r="C25" s="34">
        <v>15</v>
      </c>
      <c r="D25" s="21" t="s">
        <v>39</v>
      </c>
      <c r="E25" s="133"/>
      <c r="F25" s="129"/>
      <c r="G25" s="129"/>
      <c r="H25" s="130"/>
      <c r="I25" s="131"/>
      <c r="J25" s="26"/>
      <c r="K25" s="27"/>
      <c r="L25" s="27"/>
      <c r="M25" s="10"/>
      <c r="N25" s="35">
        <f t="shared" si="0"/>
        <v>0</v>
      </c>
    </row>
    <row r="26" spans="3:14" ht="15">
      <c r="C26" s="34">
        <v>16</v>
      </c>
      <c r="D26" s="21" t="s">
        <v>40</v>
      </c>
      <c r="E26" s="133">
        <v>34</v>
      </c>
      <c r="F26" s="129">
        <v>181</v>
      </c>
      <c r="G26" s="129">
        <v>3</v>
      </c>
      <c r="H26" s="130">
        <v>774</v>
      </c>
      <c r="I26" s="131">
        <v>25.2</v>
      </c>
      <c r="J26" s="26">
        <f>(H26*10/(F26*G26))</f>
        <v>14.25414364640884</v>
      </c>
      <c r="K26" s="27">
        <f>ROUND(J26*(1-((I26-14)/86)),2)</f>
        <v>12.4</v>
      </c>
      <c r="L26" s="27">
        <f>ROUND(J26*(1-((I26-15)/85)),2)</f>
        <v>12.54</v>
      </c>
      <c r="M26" s="10"/>
      <c r="N26" s="35">
        <f t="shared" si="0"/>
        <v>0</v>
      </c>
    </row>
    <row r="27" spans="3:14" ht="15">
      <c r="C27" s="34">
        <v>17</v>
      </c>
      <c r="D27" s="21" t="s">
        <v>41</v>
      </c>
      <c r="E27" s="133"/>
      <c r="F27" s="129"/>
      <c r="G27" s="129"/>
      <c r="H27" s="130"/>
      <c r="I27" s="131"/>
      <c r="J27" s="26"/>
      <c r="K27" s="27"/>
      <c r="L27" s="27"/>
      <c r="M27" s="10"/>
      <c r="N27" s="35">
        <f t="shared" si="0"/>
        <v>0</v>
      </c>
    </row>
    <row r="28" spans="3:14" ht="15">
      <c r="C28" s="34">
        <v>18</v>
      </c>
      <c r="D28" s="21" t="s">
        <v>42</v>
      </c>
      <c r="E28" s="133">
        <v>88</v>
      </c>
      <c r="F28" s="129">
        <v>181</v>
      </c>
      <c r="G28" s="129">
        <v>3</v>
      </c>
      <c r="H28" s="130">
        <v>773</v>
      </c>
      <c r="I28" s="131">
        <v>26.3</v>
      </c>
      <c r="J28" s="26">
        <f>(H28*10/(F28*G28))</f>
        <v>14.235727440147329</v>
      </c>
      <c r="K28" s="27">
        <f>ROUND(J28*(1-((I28-14)/86)),2)</f>
        <v>12.2</v>
      </c>
      <c r="L28" s="27">
        <f>ROUND(J28*(1-((I28-15)/85)),2)</f>
        <v>12.34</v>
      </c>
      <c r="M28" s="10"/>
      <c r="N28" s="35">
        <f t="shared" si="0"/>
        <v>0</v>
      </c>
    </row>
    <row r="29" spans="3:14" ht="15">
      <c r="C29" s="34">
        <v>19</v>
      </c>
      <c r="D29" s="21" t="s">
        <v>43</v>
      </c>
      <c r="E29" s="133"/>
      <c r="F29" s="129"/>
      <c r="G29" s="129"/>
      <c r="H29" s="130"/>
      <c r="I29" s="131"/>
      <c r="J29" s="26"/>
      <c r="K29" s="27"/>
      <c r="L29" s="27"/>
      <c r="M29" s="10"/>
      <c r="N29" s="35">
        <f t="shared" si="0"/>
        <v>0</v>
      </c>
    </row>
    <row r="30" spans="3:15" ht="15">
      <c r="C30" s="34">
        <v>20</v>
      </c>
      <c r="D30" s="21" t="s">
        <v>44</v>
      </c>
      <c r="E30" s="133">
        <v>91.7</v>
      </c>
      <c r="F30" s="129">
        <v>181</v>
      </c>
      <c r="G30" s="129">
        <v>3</v>
      </c>
      <c r="H30" s="130">
        <v>563</v>
      </c>
      <c r="I30" s="131">
        <v>25.8</v>
      </c>
      <c r="J30" s="26">
        <f>(H30*10/(F30*G30))</f>
        <v>10.368324125230203</v>
      </c>
      <c r="K30" s="27">
        <f>ROUND(J30*(1-((I30-14)/86)),2)</f>
        <v>8.95</v>
      </c>
      <c r="L30" s="27">
        <f>ROUND(J30*(1-((I30-15)/85)),2)</f>
        <v>9.05</v>
      </c>
      <c r="M30" s="10"/>
      <c r="N30" s="35">
        <f t="shared" si="0"/>
        <v>0</v>
      </c>
      <c r="O30" t="s">
        <v>45</v>
      </c>
    </row>
    <row r="31" spans="3:14" ht="15">
      <c r="C31" s="34">
        <v>21</v>
      </c>
      <c r="D31" s="21" t="s">
        <v>46</v>
      </c>
      <c r="E31" s="133"/>
      <c r="F31" s="129"/>
      <c r="G31" s="129"/>
      <c r="H31" s="130"/>
      <c r="I31" s="131"/>
      <c r="J31" s="26"/>
      <c r="K31" s="27"/>
      <c r="L31" s="27"/>
      <c r="M31" s="10"/>
      <c r="N31" s="35">
        <f t="shared" si="0"/>
        <v>0</v>
      </c>
    </row>
    <row r="32" spans="3:14" ht="15">
      <c r="C32" s="34">
        <v>22</v>
      </c>
      <c r="D32" s="21" t="s">
        <v>47</v>
      </c>
      <c r="E32" s="133">
        <v>88</v>
      </c>
      <c r="F32" s="129">
        <v>182</v>
      </c>
      <c r="G32" s="129">
        <v>3</v>
      </c>
      <c r="H32" s="130">
        <v>674</v>
      </c>
      <c r="I32" s="131">
        <v>26.9</v>
      </c>
      <c r="J32" s="26">
        <f>(H32*10/(F32*G32))</f>
        <v>12.344322344322345</v>
      </c>
      <c r="K32" s="27">
        <f>ROUND(J32*(1-((I32-14)/86)),2)</f>
        <v>10.49</v>
      </c>
      <c r="L32" s="27">
        <f>ROUND(J32*(1-((I32-15)/85)),2)</f>
        <v>10.62</v>
      </c>
      <c r="M32" s="10"/>
      <c r="N32" s="35">
        <f t="shared" si="0"/>
        <v>0</v>
      </c>
    </row>
    <row r="33" spans="3:12" ht="15">
      <c r="C33" s="32">
        <v>23</v>
      </c>
      <c r="D33" s="21" t="s">
        <v>48</v>
      </c>
      <c r="E33" s="133"/>
      <c r="F33" s="129"/>
      <c r="G33" s="129"/>
      <c r="H33" s="130"/>
      <c r="I33" s="131"/>
      <c r="J33" s="26"/>
      <c r="K33" s="27"/>
      <c r="L33" s="27"/>
    </row>
    <row r="34" spans="3:12" ht="15">
      <c r="C34" s="32">
        <v>24</v>
      </c>
      <c r="D34" s="21" t="s">
        <v>49</v>
      </c>
      <c r="E34" s="133">
        <v>91.7</v>
      </c>
      <c r="F34" s="129">
        <v>182</v>
      </c>
      <c r="G34" s="129">
        <v>3</v>
      </c>
      <c r="H34" s="130">
        <v>767</v>
      </c>
      <c r="I34" s="131">
        <v>25.2</v>
      </c>
      <c r="J34" s="26">
        <f>(H34*10/(F34*G34))</f>
        <v>14.047619047619047</v>
      </c>
      <c r="K34" s="27">
        <f>ROUND(J34*(1-((I34-14)/86)),2)</f>
        <v>12.22</v>
      </c>
      <c r="L34" s="27">
        <f>ROUND(J34*(1-((I34-15)/85)),2)</f>
        <v>12.36</v>
      </c>
    </row>
    <row r="35" spans="3:12" ht="15">
      <c r="C35" s="32">
        <v>25</v>
      </c>
      <c r="D35" s="21" t="s">
        <v>50</v>
      </c>
      <c r="E35" s="134">
        <v>85.7</v>
      </c>
      <c r="F35" s="129">
        <v>184</v>
      </c>
      <c r="G35" s="129">
        <v>3</v>
      </c>
      <c r="H35" s="130">
        <v>710</v>
      </c>
      <c r="I35" s="131">
        <v>24.8</v>
      </c>
      <c r="J35" s="26">
        <f>(H35*10/(F35*G35))</f>
        <v>12.86231884057971</v>
      </c>
      <c r="K35" s="27">
        <f>ROUND(J35*(1-((I35-14)/86)),2)</f>
        <v>11.25</v>
      </c>
      <c r="L35" s="27">
        <f>ROUND(J35*(1-((I35-15)/85)),2)</f>
        <v>11.38</v>
      </c>
    </row>
    <row r="36" spans="3:12" ht="15">
      <c r="C36" s="32">
        <v>26</v>
      </c>
      <c r="D36" s="21" t="s">
        <v>51</v>
      </c>
      <c r="E36" s="133">
        <v>91.7</v>
      </c>
      <c r="F36" s="129">
        <v>184</v>
      </c>
      <c r="G36" s="129">
        <v>3</v>
      </c>
      <c r="H36" s="130">
        <v>742</v>
      </c>
      <c r="I36" s="131">
        <v>25</v>
      </c>
      <c r="J36" s="26">
        <f>(H36*10/(F36*G36))</f>
        <v>13.442028985507246</v>
      </c>
      <c r="K36" s="27">
        <f>ROUND(J36*(1-((I36-14)/86)),2)</f>
        <v>11.72</v>
      </c>
      <c r="L36" s="27">
        <f>ROUND(J36*(1-((I36-15)/85)),2)</f>
        <v>11.86</v>
      </c>
    </row>
    <row r="37" spans="3:12" ht="15">
      <c r="C37" s="32">
        <v>27</v>
      </c>
      <c r="D37" s="21" t="s">
        <v>52</v>
      </c>
      <c r="E37" s="134"/>
      <c r="F37" s="129"/>
      <c r="G37" s="129"/>
      <c r="H37" s="130"/>
      <c r="I37" s="131"/>
      <c r="J37" s="26"/>
      <c r="K37" s="27"/>
      <c r="L37" s="27"/>
    </row>
    <row r="38" spans="3:12" ht="15">
      <c r="C38" s="32">
        <v>28</v>
      </c>
      <c r="D38" s="21" t="s">
        <v>53</v>
      </c>
      <c r="E38" s="133">
        <v>91.7</v>
      </c>
      <c r="F38" s="129">
        <v>184</v>
      </c>
      <c r="G38" s="129">
        <v>3</v>
      </c>
      <c r="H38" s="130">
        <v>760</v>
      </c>
      <c r="I38" s="131">
        <v>26.7</v>
      </c>
      <c r="J38" s="26">
        <f>(H38*10/(F38*G38))</f>
        <v>13.768115942028986</v>
      </c>
      <c r="K38" s="27">
        <f>ROUND(J38*(1-((I38-14)/86)),2)</f>
        <v>11.73</v>
      </c>
      <c r="L38" s="27">
        <f>ROUND(J38*(1-((I38-15)/85)),2)</f>
        <v>11.87</v>
      </c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25.690000000000005</v>
      </c>
      <c r="J40" s="47">
        <f>AVERAGE(J11:J39)</f>
        <v>13.541519296443633</v>
      </c>
      <c r="K40" s="47">
        <f>AVERAGE(K11:K39)</f>
        <v>11.702</v>
      </c>
      <c r="L40" s="47">
        <f>AVERAGE(L11:L39)</f>
        <v>11.838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7">
    <pageSetUpPr fitToPage="1"/>
  </sheetPr>
  <dimension ref="A4:O40"/>
  <sheetViews>
    <sheetView showGridLines="0" zoomScale="85" zoomScaleNormal="85" workbookViewId="0" topLeftCell="A1">
      <selection activeCell="D24" sqref="D24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103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/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22"/>
      <c r="F11" s="23"/>
      <c r="G11" s="23"/>
      <c r="H11" s="24"/>
      <c r="I11" s="25"/>
      <c r="J11" s="26"/>
      <c r="K11" s="27"/>
      <c r="L11" s="27"/>
      <c r="M11" s="28"/>
      <c r="N11" s="29">
        <f aca="true" t="shared" si="0" ref="N11:N32">M11*10000/3.75</f>
        <v>0</v>
      </c>
    </row>
    <row r="12" spans="1:14" ht="15.75">
      <c r="A12" s="30"/>
      <c r="C12" s="20">
        <v>2</v>
      </c>
      <c r="D12" s="21" t="s">
        <v>26</v>
      </c>
      <c r="E12" s="31"/>
      <c r="F12" s="23"/>
      <c r="G12" s="23"/>
      <c r="H12" s="24"/>
      <c r="I12" s="25"/>
      <c r="J12" s="26"/>
      <c r="K12" s="27"/>
      <c r="L12" s="27"/>
      <c r="M12" s="32"/>
      <c r="N12" s="33">
        <f t="shared" si="0"/>
        <v>0</v>
      </c>
    </row>
    <row r="13" spans="3:14" ht="15">
      <c r="C13" s="20">
        <v>3</v>
      </c>
      <c r="D13" s="21" t="s">
        <v>27</v>
      </c>
      <c r="E13" s="31"/>
      <c r="F13" s="23"/>
      <c r="G13" s="23"/>
      <c r="H13" s="24"/>
      <c r="I13" s="25"/>
      <c r="J13" s="26"/>
      <c r="K13" s="27"/>
      <c r="L13" s="27"/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31"/>
      <c r="F14" s="23"/>
      <c r="G14" s="23"/>
      <c r="H14" s="24"/>
      <c r="I14" s="25"/>
      <c r="J14" s="26"/>
      <c r="K14" s="27"/>
      <c r="L14" s="27"/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31"/>
      <c r="F15" s="23"/>
      <c r="G15" s="23"/>
      <c r="H15" s="24"/>
      <c r="I15" s="25"/>
      <c r="J15" s="26"/>
      <c r="K15" s="27"/>
      <c r="L15" s="27"/>
      <c r="M15" s="10"/>
      <c r="N15" s="35">
        <f t="shared" si="0"/>
        <v>0</v>
      </c>
    </row>
    <row r="16" spans="3:14" ht="15">
      <c r="C16" s="34">
        <v>6</v>
      </c>
      <c r="D16" s="21" t="s">
        <v>30</v>
      </c>
      <c r="E16" s="36"/>
      <c r="F16" s="36"/>
      <c r="G16" s="36"/>
      <c r="H16" s="36"/>
      <c r="I16" s="37"/>
      <c r="J16" s="26"/>
      <c r="K16" s="27"/>
      <c r="L16" s="27"/>
      <c r="M16" s="10"/>
      <c r="N16" s="35">
        <f t="shared" si="0"/>
        <v>0</v>
      </c>
    </row>
    <row r="17" spans="3:14" ht="15">
      <c r="C17" s="34">
        <v>7</v>
      </c>
      <c r="D17" s="21" t="s">
        <v>31</v>
      </c>
      <c r="E17" s="31"/>
      <c r="F17" s="23"/>
      <c r="G17" s="23"/>
      <c r="H17" s="24"/>
      <c r="I17" s="25"/>
      <c r="J17" s="26"/>
      <c r="K17" s="27"/>
      <c r="L17" s="27"/>
      <c r="M17" s="10"/>
      <c r="N17" s="35">
        <f t="shared" si="0"/>
        <v>0</v>
      </c>
    </row>
    <row r="18" spans="3:14" ht="15">
      <c r="C18" s="34">
        <v>8</v>
      </c>
      <c r="D18" s="21" t="s">
        <v>32</v>
      </c>
      <c r="E18" s="48"/>
      <c r="F18" s="49"/>
      <c r="G18" s="49"/>
      <c r="H18" s="50"/>
      <c r="I18" s="51"/>
      <c r="J18" s="26"/>
      <c r="K18" s="27"/>
      <c r="L18" s="27"/>
      <c r="M18" s="10"/>
      <c r="N18" s="35">
        <f t="shared" si="0"/>
        <v>0</v>
      </c>
    </row>
    <row r="19" spans="3:14" ht="15">
      <c r="C19" s="34">
        <v>9</v>
      </c>
      <c r="D19" s="21" t="s">
        <v>33</v>
      </c>
      <c r="E19" s="127"/>
      <c r="F19" s="49"/>
      <c r="G19" s="49"/>
      <c r="H19" s="50"/>
      <c r="I19" s="51"/>
      <c r="J19" s="26"/>
      <c r="K19" s="27"/>
      <c r="L19" s="27"/>
      <c r="M19" s="10"/>
      <c r="N19" s="35">
        <f t="shared" si="0"/>
        <v>0</v>
      </c>
    </row>
    <row r="20" spans="3:14" ht="15">
      <c r="C20" s="34">
        <v>10</v>
      </c>
      <c r="D20" s="21" t="s">
        <v>34</v>
      </c>
      <c r="E20" s="127"/>
      <c r="F20" s="49"/>
      <c r="G20" s="49"/>
      <c r="H20" s="50"/>
      <c r="I20" s="51"/>
      <c r="J20" s="26"/>
      <c r="K20" s="27"/>
      <c r="L20" s="27"/>
      <c r="M20" s="10"/>
      <c r="N20" s="35">
        <f t="shared" si="0"/>
        <v>0</v>
      </c>
    </row>
    <row r="21" spans="3:14" ht="15">
      <c r="C21" s="34">
        <v>11</v>
      </c>
      <c r="D21" s="21" t="s">
        <v>35</v>
      </c>
      <c r="E21" s="128">
        <v>88</v>
      </c>
      <c r="F21" s="129">
        <v>228</v>
      </c>
      <c r="G21" s="129">
        <v>6</v>
      </c>
      <c r="H21" s="130">
        <v>1795</v>
      </c>
      <c r="I21" s="131">
        <v>25.2</v>
      </c>
      <c r="J21" s="26">
        <f>(H21*10/(F21*G21))</f>
        <v>13.121345029239766</v>
      </c>
      <c r="K21" s="27">
        <f>ROUND(J21*(1-((I21-14)/86)),2)</f>
        <v>11.41</v>
      </c>
      <c r="L21" s="27">
        <f>ROUND(J21*(1-((I21-15)/85)),2)</f>
        <v>11.55</v>
      </c>
      <c r="M21" s="10"/>
      <c r="N21" s="35">
        <f t="shared" si="0"/>
        <v>0</v>
      </c>
    </row>
    <row r="22" spans="3:14" ht="15">
      <c r="C22" s="34">
        <v>12</v>
      </c>
      <c r="D22" s="21" t="s">
        <v>36</v>
      </c>
      <c r="E22" s="128">
        <v>88</v>
      </c>
      <c r="F22" s="129">
        <v>228</v>
      </c>
      <c r="G22" s="129">
        <v>6</v>
      </c>
      <c r="H22" s="130">
        <v>1962</v>
      </c>
      <c r="I22" s="131">
        <v>27.4</v>
      </c>
      <c r="J22" s="26">
        <f>(H22*10/(F22*G22))</f>
        <v>14.342105263157896</v>
      </c>
      <c r="K22" s="27">
        <f>ROUND(J22*(1-((I22-14)/86)),2)</f>
        <v>12.11</v>
      </c>
      <c r="L22" s="27">
        <f>ROUND(J22*(1-((I22-15)/85)),2)</f>
        <v>12.25</v>
      </c>
      <c r="M22" s="10"/>
      <c r="N22" s="35">
        <f t="shared" si="0"/>
        <v>0</v>
      </c>
    </row>
    <row r="23" spans="3:14" ht="15">
      <c r="C23" s="34">
        <v>13</v>
      </c>
      <c r="D23" s="21" t="s">
        <v>37</v>
      </c>
      <c r="E23" s="128"/>
      <c r="F23" s="129"/>
      <c r="G23" s="129"/>
      <c r="H23" s="130"/>
      <c r="I23" s="131"/>
      <c r="J23" s="26"/>
      <c r="K23" s="27"/>
      <c r="L23" s="27"/>
      <c r="M23" s="10"/>
      <c r="N23" s="35">
        <f t="shared" si="0"/>
        <v>0</v>
      </c>
    </row>
    <row r="24" spans="3:14" ht="15">
      <c r="C24" s="34">
        <v>14</v>
      </c>
      <c r="D24" s="21" t="s">
        <v>38</v>
      </c>
      <c r="E24" s="128"/>
      <c r="F24" s="129"/>
      <c r="G24" s="129"/>
      <c r="H24" s="130"/>
      <c r="I24" s="131"/>
      <c r="J24" s="26"/>
      <c r="K24" s="27"/>
      <c r="L24" s="27"/>
      <c r="M24" s="10"/>
      <c r="N24" s="35">
        <f t="shared" si="0"/>
        <v>0</v>
      </c>
    </row>
    <row r="25" spans="3:14" ht="15">
      <c r="C25" s="34">
        <v>15</v>
      </c>
      <c r="D25" s="21" t="s">
        <v>39</v>
      </c>
      <c r="E25" s="128"/>
      <c r="F25" s="129"/>
      <c r="G25" s="129"/>
      <c r="H25" s="130"/>
      <c r="I25" s="131"/>
      <c r="J25" s="26"/>
      <c r="K25" s="27"/>
      <c r="L25" s="27"/>
      <c r="M25" s="10"/>
      <c r="N25" s="35">
        <f t="shared" si="0"/>
        <v>0</v>
      </c>
    </row>
    <row r="26" spans="3:14" ht="15">
      <c r="C26" s="34">
        <v>16</v>
      </c>
      <c r="D26" s="21" t="s">
        <v>40</v>
      </c>
      <c r="E26" s="133">
        <v>85.3</v>
      </c>
      <c r="F26" s="129">
        <v>228</v>
      </c>
      <c r="G26" s="129">
        <v>6</v>
      </c>
      <c r="H26" s="130">
        <v>1833</v>
      </c>
      <c r="I26" s="131">
        <v>26.7</v>
      </c>
      <c r="J26" s="26">
        <f>(H26*10/(F26*G26))</f>
        <v>13.399122807017545</v>
      </c>
      <c r="K26" s="27">
        <f>ROUND(J26*(1-((I26-14)/86)),2)</f>
        <v>11.42</v>
      </c>
      <c r="L26" s="27">
        <f>ROUND(J26*(1-((I26-15)/85)),2)</f>
        <v>11.55</v>
      </c>
      <c r="M26" s="10"/>
      <c r="N26" s="35">
        <f t="shared" si="0"/>
        <v>0</v>
      </c>
    </row>
    <row r="27" spans="3:14" ht="15">
      <c r="C27" s="34">
        <v>17</v>
      </c>
      <c r="D27" s="21" t="s">
        <v>41</v>
      </c>
      <c r="E27" s="128"/>
      <c r="F27" s="129"/>
      <c r="G27" s="129"/>
      <c r="H27" s="130"/>
      <c r="I27" s="131"/>
      <c r="J27" s="26"/>
      <c r="K27" s="27"/>
      <c r="L27" s="27"/>
      <c r="M27" s="10"/>
      <c r="N27" s="35">
        <f t="shared" si="0"/>
        <v>0</v>
      </c>
    </row>
    <row r="28" spans="3:14" ht="15">
      <c r="C28" s="34">
        <v>18</v>
      </c>
      <c r="D28" s="21" t="s">
        <v>42</v>
      </c>
      <c r="E28" s="135">
        <v>88</v>
      </c>
      <c r="F28" s="129">
        <v>228</v>
      </c>
      <c r="G28" s="129">
        <v>6</v>
      </c>
      <c r="H28" s="130">
        <v>1736</v>
      </c>
      <c r="I28" s="131">
        <v>26.4</v>
      </c>
      <c r="J28" s="26">
        <f>(H28*10/(F28*G28))</f>
        <v>12.690058479532164</v>
      </c>
      <c r="K28" s="27">
        <f>ROUND(J28*(1-((I28-14)/86)),2)</f>
        <v>10.86</v>
      </c>
      <c r="L28" s="27">
        <f>ROUND(J28*(1-((I28-15)/85)),2)</f>
        <v>10.99</v>
      </c>
      <c r="M28" s="10"/>
      <c r="N28" s="35">
        <f t="shared" si="0"/>
        <v>0</v>
      </c>
    </row>
    <row r="29" spans="3:14" ht="15">
      <c r="C29" s="34">
        <v>19</v>
      </c>
      <c r="D29" s="21" t="s">
        <v>43</v>
      </c>
      <c r="E29" s="128"/>
      <c r="F29" s="129"/>
      <c r="G29" s="129"/>
      <c r="H29" s="130"/>
      <c r="I29" s="131"/>
      <c r="J29" s="26"/>
      <c r="K29" s="27"/>
      <c r="L29" s="27"/>
      <c r="M29" s="10"/>
      <c r="N29" s="35">
        <f t="shared" si="0"/>
        <v>0</v>
      </c>
    </row>
    <row r="30" spans="3:15" ht="15">
      <c r="C30" s="34">
        <v>20</v>
      </c>
      <c r="D30" s="21" t="s">
        <v>44</v>
      </c>
      <c r="E30" s="133">
        <v>85.3</v>
      </c>
      <c r="F30" s="129">
        <v>228</v>
      </c>
      <c r="G30" s="129">
        <v>6</v>
      </c>
      <c r="H30" s="130">
        <v>1817</v>
      </c>
      <c r="I30" s="131">
        <v>24.7</v>
      </c>
      <c r="J30" s="26">
        <f>(H30*10/(F30*G30))</f>
        <v>13.282163742690058</v>
      </c>
      <c r="K30" s="27">
        <f>ROUND(J30*(1-((I30-14)/86)),2)</f>
        <v>11.63</v>
      </c>
      <c r="L30" s="27">
        <f>ROUND(J30*(1-((I30-15)/85)),2)</f>
        <v>11.77</v>
      </c>
      <c r="M30" s="10"/>
      <c r="N30" s="35">
        <f t="shared" si="0"/>
        <v>0</v>
      </c>
      <c r="O30" t="s">
        <v>45</v>
      </c>
    </row>
    <row r="31" spans="3:14" ht="15">
      <c r="C31" s="34">
        <v>21</v>
      </c>
      <c r="D31" s="21" t="s">
        <v>46</v>
      </c>
      <c r="E31" s="128"/>
      <c r="F31" s="129"/>
      <c r="G31" s="129"/>
      <c r="H31" s="130"/>
      <c r="I31" s="131"/>
      <c r="J31" s="26"/>
      <c r="K31" s="27"/>
      <c r="L31" s="27"/>
      <c r="M31" s="10"/>
      <c r="N31" s="35">
        <f t="shared" si="0"/>
        <v>0</v>
      </c>
    </row>
    <row r="32" spans="3:14" ht="15">
      <c r="C32" s="34">
        <v>22</v>
      </c>
      <c r="D32" s="21" t="s">
        <v>47</v>
      </c>
      <c r="E32" s="128">
        <v>88</v>
      </c>
      <c r="F32" s="129">
        <v>228</v>
      </c>
      <c r="G32" s="129">
        <v>6</v>
      </c>
      <c r="H32" s="130">
        <v>1889</v>
      </c>
      <c r="I32" s="131">
        <v>27.1</v>
      </c>
      <c r="J32" s="26">
        <f>(H32*10/(F32*G32))</f>
        <v>13.808479532163743</v>
      </c>
      <c r="K32" s="27">
        <f>ROUND(J32*(1-((I32-14)/86)),2)</f>
        <v>11.71</v>
      </c>
      <c r="L32" s="27">
        <f>ROUND(J32*(1-((I32-15)/85)),2)</f>
        <v>11.84</v>
      </c>
      <c r="M32" s="10"/>
      <c r="N32" s="35">
        <f t="shared" si="0"/>
        <v>0</v>
      </c>
    </row>
    <row r="33" spans="3:12" ht="15">
      <c r="C33" s="32">
        <v>23</v>
      </c>
      <c r="D33" s="21" t="s">
        <v>48</v>
      </c>
      <c r="E33" s="128"/>
      <c r="F33" s="129"/>
      <c r="G33" s="129"/>
      <c r="H33" s="130"/>
      <c r="I33" s="131"/>
      <c r="J33" s="26"/>
      <c r="K33" s="27"/>
      <c r="L33" s="27"/>
    </row>
    <row r="34" spans="3:12" ht="15">
      <c r="C34" s="32">
        <v>24</v>
      </c>
      <c r="D34" s="21" t="s">
        <v>49</v>
      </c>
      <c r="E34" s="133">
        <v>85.3</v>
      </c>
      <c r="F34" s="129">
        <v>214</v>
      </c>
      <c r="G34" s="129">
        <v>6</v>
      </c>
      <c r="H34" s="130">
        <v>1683</v>
      </c>
      <c r="I34" s="131">
        <v>27.2</v>
      </c>
      <c r="J34" s="26">
        <f>(H34*10/(F34*G34))</f>
        <v>13.107476635514018</v>
      </c>
      <c r="K34" s="27">
        <f>ROUND(J34*(1-((I34-14)/86)),2)</f>
        <v>11.1</v>
      </c>
      <c r="L34" s="27">
        <f>ROUND(J34*(1-((I34-15)/85)),2)</f>
        <v>11.23</v>
      </c>
    </row>
    <row r="35" spans="3:12" ht="15">
      <c r="C35" s="32">
        <v>25</v>
      </c>
      <c r="D35" s="21" t="s">
        <v>50</v>
      </c>
      <c r="E35" s="132">
        <v>88</v>
      </c>
      <c r="F35" s="129">
        <v>228</v>
      </c>
      <c r="G35" s="129">
        <v>6</v>
      </c>
      <c r="H35" s="130">
        <v>1857</v>
      </c>
      <c r="I35" s="131">
        <v>25.4</v>
      </c>
      <c r="J35" s="26">
        <f>(H35*10/(F35*G35))</f>
        <v>13.574561403508772</v>
      </c>
      <c r="K35" s="27">
        <f>ROUND(J35*(1-((I35-14)/86)),2)</f>
        <v>11.78</v>
      </c>
      <c r="L35" s="27">
        <f>ROUND(J35*(1-((I35-15)/85)),2)</f>
        <v>11.91</v>
      </c>
    </row>
    <row r="36" spans="3:12" ht="15">
      <c r="C36" s="32">
        <v>26</v>
      </c>
      <c r="D36" s="21" t="s">
        <v>51</v>
      </c>
      <c r="E36" s="133">
        <v>85.3</v>
      </c>
      <c r="F36" s="129">
        <v>228</v>
      </c>
      <c r="G36" s="129">
        <v>6</v>
      </c>
      <c r="H36" s="130">
        <v>1921</v>
      </c>
      <c r="I36" s="131">
        <v>25.4</v>
      </c>
      <c r="J36" s="26">
        <f>(H36*10/(F36*G36))</f>
        <v>14.042397660818713</v>
      </c>
      <c r="K36" s="27">
        <f>ROUND(J36*(1-((I36-14)/86)),2)</f>
        <v>12.18</v>
      </c>
      <c r="L36" s="27">
        <f>ROUND(J36*(1-((I36-15)/85)),2)</f>
        <v>12.32</v>
      </c>
    </row>
    <row r="37" spans="3:12" ht="15">
      <c r="C37" s="32">
        <v>27</v>
      </c>
      <c r="D37" s="21" t="s">
        <v>52</v>
      </c>
      <c r="E37" s="132"/>
      <c r="F37" s="129"/>
      <c r="G37" s="129"/>
      <c r="H37" s="130"/>
      <c r="I37" s="131"/>
      <c r="J37" s="26"/>
      <c r="K37" s="27"/>
      <c r="L37" s="27"/>
    </row>
    <row r="38" spans="3:12" ht="15">
      <c r="C38" s="32">
        <v>28</v>
      </c>
      <c r="D38" s="21" t="s">
        <v>53</v>
      </c>
      <c r="E38" s="133">
        <v>85.3</v>
      </c>
      <c r="F38" s="129">
        <v>228</v>
      </c>
      <c r="G38" s="129">
        <v>6</v>
      </c>
      <c r="H38" s="130">
        <v>1793</v>
      </c>
      <c r="I38" s="131">
        <v>25.2</v>
      </c>
      <c r="J38" s="26">
        <f>(H38*10/(F38*G38))</f>
        <v>13.10672514619883</v>
      </c>
      <c r="K38" s="27">
        <f>ROUND(J38*(1-((I38-14)/86)),2)</f>
        <v>11.4</v>
      </c>
      <c r="L38" s="27">
        <f>ROUND(J38*(1-((I38-15)/85)),2)</f>
        <v>11.53</v>
      </c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26.07</v>
      </c>
      <c r="J40" s="47">
        <f>AVERAGE(J11:J39)</f>
        <v>13.447443569984149</v>
      </c>
      <c r="K40" s="47">
        <f>AVERAGE(K11:K39)</f>
        <v>11.559999999999999</v>
      </c>
      <c r="L40" s="47">
        <f>AVERAGE(L11:L39)</f>
        <v>11.693999999999999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6">
    <pageSetUpPr fitToPage="1"/>
  </sheetPr>
  <dimension ref="A4:O40"/>
  <sheetViews>
    <sheetView showGridLines="0" zoomScale="85" zoomScaleNormal="85" workbookViewId="0" topLeftCell="A1">
      <selection activeCell="D24" sqref="D24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104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/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22"/>
      <c r="F11" s="23"/>
      <c r="G11" s="23"/>
      <c r="H11" s="24"/>
      <c r="I11" s="25"/>
      <c r="J11" s="26"/>
      <c r="K11" s="27"/>
      <c r="L11" s="27"/>
      <c r="M11" s="28"/>
      <c r="N11" s="29">
        <f aca="true" t="shared" si="0" ref="N11:N32">M11*10000/3.75</f>
        <v>0</v>
      </c>
    </row>
    <row r="12" spans="1:14" ht="15.75">
      <c r="A12" s="30"/>
      <c r="C12" s="20">
        <v>2</v>
      </c>
      <c r="D12" s="21" t="s">
        <v>26</v>
      </c>
      <c r="E12" s="31"/>
      <c r="F12" s="23"/>
      <c r="G12" s="23"/>
      <c r="H12" s="24"/>
      <c r="I12" s="25"/>
      <c r="J12" s="26"/>
      <c r="K12" s="27"/>
      <c r="L12" s="27"/>
      <c r="M12" s="32"/>
      <c r="N12" s="33">
        <f t="shared" si="0"/>
        <v>0</v>
      </c>
    </row>
    <row r="13" spans="3:14" ht="15">
      <c r="C13" s="20">
        <v>3</v>
      </c>
      <c r="D13" s="21" t="s">
        <v>27</v>
      </c>
      <c r="E13" s="31"/>
      <c r="F13" s="23"/>
      <c r="G13" s="23"/>
      <c r="H13" s="24"/>
      <c r="I13" s="25"/>
      <c r="J13" s="26"/>
      <c r="K13" s="27"/>
      <c r="L13" s="27"/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31"/>
      <c r="F14" s="23"/>
      <c r="G14" s="23"/>
      <c r="H14" s="24"/>
      <c r="I14" s="25"/>
      <c r="J14" s="26"/>
      <c r="K14" s="27"/>
      <c r="L14" s="27"/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31"/>
      <c r="F15" s="23"/>
      <c r="G15" s="23"/>
      <c r="H15" s="24"/>
      <c r="I15" s="25"/>
      <c r="J15" s="26"/>
      <c r="K15" s="27"/>
      <c r="L15" s="27"/>
      <c r="M15" s="10"/>
      <c r="N15" s="35">
        <f t="shared" si="0"/>
        <v>0</v>
      </c>
    </row>
    <row r="16" spans="3:14" ht="15">
      <c r="C16" s="34">
        <v>6</v>
      </c>
      <c r="D16" s="21" t="s">
        <v>30</v>
      </c>
      <c r="E16" s="36"/>
      <c r="F16" s="36"/>
      <c r="G16" s="36"/>
      <c r="H16" s="36"/>
      <c r="I16" s="37"/>
      <c r="J16" s="26"/>
      <c r="K16" s="27"/>
      <c r="L16" s="27"/>
      <c r="M16" s="10"/>
      <c r="N16" s="35">
        <f t="shared" si="0"/>
        <v>0</v>
      </c>
    </row>
    <row r="17" spans="3:14" ht="15">
      <c r="C17" s="34">
        <v>7</v>
      </c>
      <c r="D17" s="21" t="s">
        <v>31</v>
      </c>
      <c r="E17" s="31"/>
      <c r="F17" s="23"/>
      <c r="G17" s="23"/>
      <c r="H17" s="24"/>
      <c r="I17" s="25"/>
      <c r="J17" s="26"/>
      <c r="K17" s="27"/>
      <c r="L17" s="27"/>
      <c r="M17" s="10"/>
      <c r="N17" s="35">
        <f t="shared" si="0"/>
        <v>0</v>
      </c>
    </row>
    <row r="18" spans="3:14" ht="15">
      <c r="C18" s="34">
        <v>8</v>
      </c>
      <c r="D18" s="21" t="s">
        <v>32</v>
      </c>
      <c r="E18" s="48"/>
      <c r="F18" s="49"/>
      <c r="G18" s="49"/>
      <c r="H18" s="50"/>
      <c r="I18" s="51"/>
      <c r="J18" s="26"/>
      <c r="K18" s="27"/>
      <c r="L18" s="27"/>
      <c r="M18" s="10"/>
      <c r="N18" s="35">
        <f t="shared" si="0"/>
        <v>0</v>
      </c>
    </row>
    <row r="19" spans="3:14" ht="15">
      <c r="C19" s="34">
        <v>9</v>
      </c>
      <c r="D19" s="21" t="s">
        <v>33</v>
      </c>
      <c r="E19" s="127"/>
      <c r="F19" s="49"/>
      <c r="G19" s="49"/>
      <c r="H19" s="50"/>
      <c r="I19" s="51"/>
      <c r="J19" s="26"/>
      <c r="K19" s="27"/>
      <c r="L19" s="27"/>
      <c r="M19" s="10"/>
      <c r="N19" s="35">
        <f t="shared" si="0"/>
        <v>0</v>
      </c>
    </row>
    <row r="20" spans="3:14" ht="15">
      <c r="C20" s="34">
        <v>10</v>
      </c>
      <c r="D20" s="21" t="s">
        <v>34</v>
      </c>
      <c r="E20" s="127"/>
      <c r="F20" s="49"/>
      <c r="G20" s="49"/>
      <c r="H20" s="50"/>
      <c r="I20" s="51"/>
      <c r="J20" s="26"/>
      <c r="K20" s="27"/>
      <c r="L20" s="27"/>
      <c r="M20" s="10"/>
      <c r="N20" s="35">
        <f t="shared" si="0"/>
        <v>0</v>
      </c>
    </row>
    <row r="21" spans="3:14" ht="15">
      <c r="C21" s="34">
        <v>11</v>
      </c>
      <c r="D21" s="21" t="s">
        <v>35</v>
      </c>
      <c r="E21" s="133">
        <v>85.3</v>
      </c>
      <c r="F21" s="129">
        <v>165</v>
      </c>
      <c r="G21" s="129">
        <v>6</v>
      </c>
      <c r="H21" s="130">
        <v>1370</v>
      </c>
      <c r="I21" s="131">
        <v>26</v>
      </c>
      <c r="J21" s="26">
        <f>(H21*10/(F21*G21))</f>
        <v>13.83838383838384</v>
      </c>
      <c r="K21" s="27">
        <f>ROUND(J21*(1-((I21-14)/86)),2)</f>
        <v>11.91</v>
      </c>
      <c r="L21" s="27">
        <f>ROUND(J21*(1-((I21-15)/85)),2)</f>
        <v>12.05</v>
      </c>
      <c r="M21" s="10"/>
      <c r="N21" s="35">
        <f t="shared" si="0"/>
        <v>0</v>
      </c>
    </row>
    <row r="22" spans="3:14" ht="15">
      <c r="C22" s="34">
        <v>12</v>
      </c>
      <c r="D22" s="21" t="s">
        <v>36</v>
      </c>
      <c r="E22" s="133">
        <v>82.7</v>
      </c>
      <c r="F22" s="129">
        <v>165</v>
      </c>
      <c r="G22" s="129">
        <v>6</v>
      </c>
      <c r="H22" s="130">
        <v>1400</v>
      </c>
      <c r="I22" s="131">
        <v>29.7</v>
      </c>
      <c r="J22" s="26">
        <f>(H22*10/(F22*G22))</f>
        <v>14.141414141414142</v>
      </c>
      <c r="K22" s="27">
        <f>ROUND(J22*(1-((I22-14)/86)),2)</f>
        <v>11.56</v>
      </c>
      <c r="L22" s="27">
        <f>ROUND(J22*(1-((I22-15)/85)),2)</f>
        <v>11.7</v>
      </c>
      <c r="M22" s="10"/>
      <c r="N22" s="35">
        <f t="shared" si="0"/>
        <v>0</v>
      </c>
    </row>
    <row r="23" spans="3:14" ht="15">
      <c r="C23" s="34">
        <v>13</v>
      </c>
      <c r="D23" s="21" t="s">
        <v>37</v>
      </c>
      <c r="E23" s="133"/>
      <c r="F23" s="129"/>
      <c r="G23" s="129"/>
      <c r="H23" s="130"/>
      <c r="I23" s="131"/>
      <c r="J23" s="26"/>
      <c r="K23" s="27"/>
      <c r="L23" s="27"/>
      <c r="M23" s="10"/>
      <c r="N23" s="35">
        <f t="shared" si="0"/>
        <v>0</v>
      </c>
    </row>
    <row r="24" spans="3:14" ht="15">
      <c r="C24" s="34">
        <v>14</v>
      </c>
      <c r="D24" s="21" t="s">
        <v>38</v>
      </c>
      <c r="E24" s="133"/>
      <c r="F24" s="129"/>
      <c r="G24" s="129"/>
      <c r="H24" s="130"/>
      <c r="I24" s="131"/>
      <c r="J24" s="26"/>
      <c r="K24" s="27"/>
      <c r="L24" s="27"/>
      <c r="M24" s="10"/>
      <c r="N24" s="35">
        <f t="shared" si="0"/>
        <v>0</v>
      </c>
    </row>
    <row r="25" spans="3:14" ht="15">
      <c r="C25" s="34">
        <v>15</v>
      </c>
      <c r="D25" s="21" t="s">
        <v>39</v>
      </c>
      <c r="E25" s="133"/>
      <c r="F25" s="129"/>
      <c r="G25" s="129"/>
      <c r="H25" s="130"/>
      <c r="I25" s="131"/>
      <c r="J25" s="26"/>
      <c r="K25" s="27"/>
      <c r="L25" s="27"/>
      <c r="M25" s="10"/>
      <c r="N25" s="35">
        <f t="shared" si="0"/>
        <v>0</v>
      </c>
    </row>
    <row r="26" spans="3:14" ht="15">
      <c r="C26" s="34">
        <v>16</v>
      </c>
      <c r="D26" s="21" t="s">
        <v>40</v>
      </c>
      <c r="E26" s="133">
        <v>88</v>
      </c>
      <c r="F26" s="129">
        <v>165</v>
      </c>
      <c r="G26" s="129">
        <v>6</v>
      </c>
      <c r="H26" s="130">
        <v>1340</v>
      </c>
      <c r="I26" s="131">
        <v>29.4</v>
      </c>
      <c r="J26" s="26">
        <f>(H26*10/(F26*G26))</f>
        <v>13.535353535353535</v>
      </c>
      <c r="K26" s="27">
        <f>ROUND(J26*(1-((I26-14)/86)),2)</f>
        <v>11.11</v>
      </c>
      <c r="L26" s="27">
        <f>ROUND(J26*(1-((I26-15)/85)),2)</f>
        <v>11.24</v>
      </c>
      <c r="M26" s="10"/>
      <c r="N26" s="35">
        <f t="shared" si="0"/>
        <v>0</v>
      </c>
    </row>
    <row r="27" spans="3:14" ht="15">
      <c r="C27" s="34">
        <v>17</v>
      </c>
      <c r="D27" s="21" t="s">
        <v>41</v>
      </c>
      <c r="E27" s="133"/>
      <c r="F27" s="129"/>
      <c r="G27" s="129"/>
      <c r="H27" s="130"/>
      <c r="I27" s="131"/>
      <c r="J27" s="26"/>
      <c r="K27" s="27"/>
      <c r="L27" s="27"/>
      <c r="M27" s="10"/>
      <c r="N27" s="35">
        <f t="shared" si="0"/>
        <v>0</v>
      </c>
    </row>
    <row r="28" spans="3:14" ht="15">
      <c r="C28" s="34">
        <v>18</v>
      </c>
      <c r="D28" s="21" t="s">
        <v>42</v>
      </c>
      <c r="E28" s="136">
        <v>88</v>
      </c>
      <c r="F28" s="129">
        <v>165</v>
      </c>
      <c r="G28" s="129">
        <v>6</v>
      </c>
      <c r="H28" s="130">
        <v>1370</v>
      </c>
      <c r="I28" s="131">
        <v>28.4</v>
      </c>
      <c r="J28" s="26">
        <f>(H28*10/(F28*G28))</f>
        <v>13.83838383838384</v>
      </c>
      <c r="K28" s="27">
        <f>ROUND(J28*(1-((I28-14)/86)),2)</f>
        <v>11.52</v>
      </c>
      <c r="L28" s="27">
        <f>ROUND(J28*(1-((I28-15)/85)),2)</f>
        <v>11.66</v>
      </c>
      <c r="M28" s="10"/>
      <c r="N28" s="35">
        <f t="shared" si="0"/>
        <v>0</v>
      </c>
    </row>
    <row r="29" spans="3:14" ht="15">
      <c r="C29" s="34">
        <v>19</v>
      </c>
      <c r="D29" s="21" t="s">
        <v>43</v>
      </c>
      <c r="E29" s="133"/>
      <c r="F29" s="129"/>
      <c r="G29" s="129"/>
      <c r="H29" s="130"/>
      <c r="I29" s="131"/>
      <c r="J29" s="26"/>
      <c r="K29" s="27"/>
      <c r="L29" s="27"/>
      <c r="M29" s="10"/>
      <c r="N29" s="35">
        <f t="shared" si="0"/>
        <v>0</v>
      </c>
    </row>
    <row r="30" spans="3:15" ht="15">
      <c r="C30" s="34">
        <v>20</v>
      </c>
      <c r="D30" s="21" t="s">
        <v>44</v>
      </c>
      <c r="E30" s="133">
        <v>85.3</v>
      </c>
      <c r="F30" s="129">
        <v>165</v>
      </c>
      <c r="G30" s="129">
        <v>6</v>
      </c>
      <c r="H30" s="130">
        <v>1250</v>
      </c>
      <c r="I30" s="131">
        <v>27.4</v>
      </c>
      <c r="J30" s="26">
        <f>(H30*10/(F30*G30))</f>
        <v>12.626262626262626</v>
      </c>
      <c r="K30" s="27">
        <f>ROUND(J30*(1-((I30-14)/86)),2)</f>
        <v>10.66</v>
      </c>
      <c r="L30" s="27">
        <f>ROUND(J30*(1-((I30-15)/85)),2)</f>
        <v>10.78</v>
      </c>
      <c r="M30" s="10"/>
      <c r="N30" s="35">
        <f t="shared" si="0"/>
        <v>0</v>
      </c>
      <c r="O30" t="s">
        <v>45</v>
      </c>
    </row>
    <row r="31" spans="3:14" ht="15">
      <c r="C31" s="34">
        <v>21</v>
      </c>
      <c r="D31" s="21" t="s">
        <v>46</v>
      </c>
      <c r="E31" s="133"/>
      <c r="F31" s="129"/>
      <c r="G31" s="129"/>
      <c r="H31" s="130"/>
      <c r="I31" s="131"/>
      <c r="J31" s="26"/>
      <c r="K31" s="27"/>
      <c r="L31" s="27"/>
      <c r="M31" s="10"/>
      <c r="N31" s="35">
        <f t="shared" si="0"/>
        <v>0</v>
      </c>
    </row>
    <row r="32" spans="3:14" ht="15">
      <c r="C32" s="34">
        <v>22</v>
      </c>
      <c r="D32" s="21" t="s">
        <v>47</v>
      </c>
      <c r="E32" s="133">
        <v>80</v>
      </c>
      <c r="F32" s="129">
        <v>165</v>
      </c>
      <c r="G32" s="129">
        <v>6</v>
      </c>
      <c r="H32" s="130">
        <v>1370</v>
      </c>
      <c r="I32" s="131">
        <v>32.2</v>
      </c>
      <c r="J32" s="26">
        <f>(H32*10/(F32*G32))</f>
        <v>13.83838383838384</v>
      </c>
      <c r="K32" s="27">
        <f>ROUND(J32*(1-((I32-14)/86)),2)</f>
        <v>10.91</v>
      </c>
      <c r="L32" s="27">
        <f>ROUND(J32*(1-((I32-15)/85)),2)</f>
        <v>11.04</v>
      </c>
      <c r="M32" s="10"/>
      <c r="N32" s="35">
        <f t="shared" si="0"/>
        <v>0</v>
      </c>
    </row>
    <row r="33" spans="3:12" ht="15">
      <c r="C33" s="32">
        <v>23</v>
      </c>
      <c r="D33" s="21" t="s">
        <v>48</v>
      </c>
      <c r="E33" s="133"/>
      <c r="F33" s="129"/>
      <c r="G33" s="129"/>
      <c r="H33" s="130"/>
      <c r="I33" s="131"/>
      <c r="J33" s="26"/>
      <c r="K33" s="27"/>
      <c r="L33" s="27"/>
    </row>
    <row r="34" spans="3:12" ht="15">
      <c r="C34" s="32">
        <v>24</v>
      </c>
      <c r="D34" s="21" t="s">
        <v>49</v>
      </c>
      <c r="E34" s="134">
        <v>77.3</v>
      </c>
      <c r="F34" s="129">
        <v>165</v>
      </c>
      <c r="G34" s="129">
        <v>6</v>
      </c>
      <c r="H34" s="130">
        <v>1270</v>
      </c>
      <c r="I34" s="131">
        <v>28.2</v>
      </c>
      <c r="J34" s="26">
        <f>(H34*10/(F34*G34))</f>
        <v>12.828282828282829</v>
      </c>
      <c r="K34" s="27">
        <f>ROUND(J34*(1-((I34-14)/86)),2)</f>
        <v>10.71</v>
      </c>
      <c r="L34" s="27">
        <f>ROUND(J34*(1-((I34-15)/85)),2)</f>
        <v>10.84</v>
      </c>
    </row>
    <row r="35" spans="3:12" ht="15">
      <c r="C35" s="32">
        <v>25</v>
      </c>
      <c r="D35" s="21" t="s">
        <v>50</v>
      </c>
      <c r="E35" s="134">
        <v>82.7</v>
      </c>
      <c r="F35" s="129">
        <v>165</v>
      </c>
      <c r="G35" s="129">
        <v>6</v>
      </c>
      <c r="H35" s="130">
        <v>1320</v>
      </c>
      <c r="I35" s="131">
        <v>25.3</v>
      </c>
      <c r="J35" s="26">
        <f>(H35*10/(F35*G35))</f>
        <v>13.333333333333334</v>
      </c>
      <c r="K35" s="27">
        <f>ROUND(J35*(1-((I35-14)/86)),2)</f>
        <v>11.58</v>
      </c>
      <c r="L35" s="27">
        <f>ROUND(J35*(1-((I35-15)/85)),2)</f>
        <v>11.72</v>
      </c>
    </row>
    <row r="36" spans="3:12" ht="15">
      <c r="C36" s="32">
        <v>26</v>
      </c>
      <c r="D36" s="21" t="s">
        <v>51</v>
      </c>
      <c r="E36" s="134">
        <v>85.3</v>
      </c>
      <c r="F36" s="129">
        <v>165</v>
      </c>
      <c r="G36" s="129">
        <v>6</v>
      </c>
      <c r="H36" s="130">
        <v>1350</v>
      </c>
      <c r="I36" s="131">
        <v>26.4</v>
      </c>
      <c r="J36" s="26">
        <f>(H36*10/(F36*G36))</f>
        <v>13.636363636363637</v>
      </c>
      <c r="K36" s="27">
        <f>ROUND(J36*(1-((I36-14)/86)),2)</f>
        <v>11.67</v>
      </c>
      <c r="L36" s="27">
        <f>ROUND(J36*(1-((I36-15)/85)),2)</f>
        <v>11.81</v>
      </c>
    </row>
    <row r="37" spans="3:12" ht="15">
      <c r="C37" s="32">
        <v>27</v>
      </c>
      <c r="D37" s="21" t="s">
        <v>52</v>
      </c>
      <c r="E37" s="134"/>
      <c r="F37" s="129"/>
      <c r="G37" s="129"/>
      <c r="H37" s="130"/>
      <c r="I37" s="131"/>
      <c r="J37" s="26"/>
      <c r="K37" s="27"/>
      <c r="L37" s="27"/>
    </row>
    <row r="38" spans="3:12" ht="15">
      <c r="C38" s="32">
        <v>28</v>
      </c>
      <c r="D38" s="21" t="s">
        <v>53</v>
      </c>
      <c r="E38" s="134">
        <v>88</v>
      </c>
      <c r="F38" s="129">
        <v>165</v>
      </c>
      <c r="G38" s="129">
        <v>6</v>
      </c>
      <c r="H38" s="130">
        <v>1340</v>
      </c>
      <c r="I38" s="131">
        <v>25</v>
      </c>
      <c r="J38" s="26">
        <f>(H38*10/(F38*G38))</f>
        <v>13.535353535353535</v>
      </c>
      <c r="K38" s="27">
        <f>ROUND(J38*(1-((I38-14)/86)),2)</f>
        <v>11.8</v>
      </c>
      <c r="L38" s="27">
        <f>ROUND(J38*(1-((I38-15)/85)),2)</f>
        <v>11.94</v>
      </c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27.8</v>
      </c>
      <c r="J40" s="47">
        <f>AVERAGE(J11:J39)</f>
        <v>13.515151515151512</v>
      </c>
      <c r="K40" s="47">
        <f>AVERAGE(K11:K39)</f>
        <v>11.343</v>
      </c>
      <c r="L40" s="47">
        <f>AVERAGE(L11:L39)</f>
        <v>11.478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5">
    <pageSetUpPr fitToPage="1"/>
  </sheetPr>
  <dimension ref="A4:O40"/>
  <sheetViews>
    <sheetView showGridLines="0" zoomScale="85" zoomScaleNormal="85" workbookViewId="0" topLeftCell="A1">
      <selection activeCell="D24" sqref="D24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105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/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22"/>
      <c r="F11" s="23"/>
      <c r="G11" s="23"/>
      <c r="H11" s="24"/>
      <c r="I11" s="25"/>
      <c r="J11" s="26"/>
      <c r="K11" s="27"/>
      <c r="L11" s="27"/>
      <c r="M11" s="28"/>
      <c r="N11" s="29">
        <f aca="true" t="shared" si="0" ref="N11:N32">M11*10000/3.75</f>
        <v>0</v>
      </c>
    </row>
    <row r="12" spans="1:14" ht="15.75">
      <c r="A12" s="30"/>
      <c r="C12" s="20">
        <v>2</v>
      </c>
      <c r="D12" s="21" t="s">
        <v>26</v>
      </c>
      <c r="E12" s="31"/>
      <c r="F12" s="23"/>
      <c r="G12" s="23"/>
      <c r="H12" s="24"/>
      <c r="I12" s="25"/>
      <c r="J12" s="26"/>
      <c r="K12" s="27"/>
      <c r="L12" s="27"/>
      <c r="M12" s="32"/>
      <c r="N12" s="33">
        <f t="shared" si="0"/>
        <v>0</v>
      </c>
    </row>
    <row r="13" spans="3:14" ht="15">
      <c r="C13" s="20">
        <v>3</v>
      </c>
      <c r="D13" s="21" t="s">
        <v>27</v>
      </c>
      <c r="E13" s="31"/>
      <c r="F13" s="23"/>
      <c r="G13" s="23"/>
      <c r="H13" s="24"/>
      <c r="I13" s="25"/>
      <c r="J13" s="26"/>
      <c r="K13" s="27"/>
      <c r="L13" s="27"/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31"/>
      <c r="F14" s="23"/>
      <c r="G14" s="23"/>
      <c r="H14" s="24"/>
      <c r="I14" s="25"/>
      <c r="J14" s="26"/>
      <c r="K14" s="27"/>
      <c r="L14" s="27"/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31"/>
      <c r="F15" s="23"/>
      <c r="G15" s="23"/>
      <c r="H15" s="24"/>
      <c r="I15" s="25"/>
      <c r="J15" s="26"/>
      <c r="K15" s="27"/>
      <c r="L15" s="27"/>
      <c r="M15" s="10"/>
      <c r="N15" s="35">
        <f t="shared" si="0"/>
        <v>0</v>
      </c>
    </row>
    <row r="16" spans="3:14" ht="15">
      <c r="C16" s="34">
        <v>6</v>
      </c>
      <c r="D16" s="21" t="s">
        <v>30</v>
      </c>
      <c r="E16" s="36"/>
      <c r="F16" s="36"/>
      <c r="G16" s="36"/>
      <c r="H16" s="36"/>
      <c r="I16" s="37"/>
      <c r="J16" s="26"/>
      <c r="K16" s="27"/>
      <c r="L16" s="27"/>
      <c r="M16" s="10"/>
      <c r="N16" s="35">
        <f t="shared" si="0"/>
        <v>0</v>
      </c>
    </row>
    <row r="17" spans="3:14" ht="15">
      <c r="C17" s="34">
        <v>7</v>
      </c>
      <c r="D17" s="21" t="s">
        <v>31</v>
      </c>
      <c r="E17" s="31"/>
      <c r="F17" s="23"/>
      <c r="G17" s="23"/>
      <c r="H17" s="24"/>
      <c r="I17" s="25"/>
      <c r="J17" s="26"/>
      <c r="K17" s="27"/>
      <c r="L17" s="27"/>
      <c r="M17" s="10"/>
      <c r="N17" s="35">
        <f t="shared" si="0"/>
        <v>0</v>
      </c>
    </row>
    <row r="18" spans="3:14" ht="15">
      <c r="C18" s="34">
        <v>8</v>
      </c>
      <c r="D18" s="21" t="s">
        <v>32</v>
      </c>
      <c r="E18" s="48"/>
      <c r="F18" s="49"/>
      <c r="G18" s="49"/>
      <c r="H18" s="50"/>
      <c r="I18" s="51"/>
      <c r="J18" s="26"/>
      <c r="K18" s="27"/>
      <c r="L18" s="27"/>
      <c r="M18" s="10"/>
      <c r="N18" s="35">
        <f t="shared" si="0"/>
        <v>0</v>
      </c>
    </row>
    <row r="19" spans="3:14" ht="15">
      <c r="C19" s="34">
        <v>9</v>
      </c>
      <c r="D19" s="21" t="s">
        <v>33</v>
      </c>
      <c r="E19" s="127"/>
      <c r="F19" s="49"/>
      <c r="G19" s="49"/>
      <c r="H19" s="50"/>
      <c r="I19" s="51"/>
      <c r="J19" s="26"/>
      <c r="K19" s="27"/>
      <c r="L19" s="27"/>
      <c r="M19" s="10"/>
      <c r="N19" s="35">
        <f t="shared" si="0"/>
        <v>0</v>
      </c>
    </row>
    <row r="20" spans="3:14" ht="15">
      <c r="C20" s="34">
        <v>10</v>
      </c>
      <c r="D20" s="21" t="s">
        <v>34</v>
      </c>
      <c r="E20" s="127"/>
      <c r="F20" s="49"/>
      <c r="G20" s="49"/>
      <c r="H20" s="50"/>
      <c r="I20" s="51"/>
      <c r="J20" s="26"/>
      <c r="K20" s="27"/>
      <c r="L20" s="27"/>
      <c r="M20" s="10"/>
      <c r="N20" s="35">
        <f t="shared" si="0"/>
        <v>0</v>
      </c>
    </row>
    <row r="21" spans="3:14" ht="15">
      <c r="C21" s="34">
        <v>11</v>
      </c>
      <c r="D21" s="21" t="s">
        <v>35</v>
      </c>
      <c r="E21" s="133">
        <v>77.3</v>
      </c>
      <c r="F21" s="129">
        <v>350</v>
      </c>
      <c r="G21" s="138">
        <v>2.25</v>
      </c>
      <c r="H21" s="130">
        <v>850</v>
      </c>
      <c r="I21" s="131">
        <v>30</v>
      </c>
      <c r="J21" s="26">
        <f>(H21*10/(F21*G21))</f>
        <v>10.793650793650794</v>
      </c>
      <c r="K21" s="27">
        <f>ROUND(J21*(1-((I21-14)/86)),2)</f>
        <v>8.79</v>
      </c>
      <c r="L21" s="27">
        <f>ROUND(J21*(1-((I21-15)/85)),2)</f>
        <v>8.89</v>
      </c>
      <c r="M21" s="10"/>
      <c r="N21" s="35">
        <f t="shared" si="0"/>
        <v>0</v>
      </c>
    </row>
    <row r="22" spans="3:14" ht="15">
      <c r="C22" s="34">
        <v>12</v>
      </c>
      <c r="D22" s="21" t="s">
        <v>36</v>
      </c>
      <c r="E22" s="133">
        <v>74.7</v>
      </c>
      <c r="F22" s="129">
        <v>350</v>
      </c>
      <c r="G22" s="138">
        <v>2.25</v>
      </c>
      <c r="H22" s="130">
        <v>850</v>
      </c>
      <c r="I22" s="131">
        <v>28</v>
      </c>
      <c r="J22" s="26">
        <f>(H22*10/(F22*G22))</f>
        <v>10.793650793650794</v>
      </c>
      <c r="K22" s="27">
        <f>ROUND(J22*(1-((I22-14)/86)),2)</f>
        <v>9.04</v>
      </c>
      <c r="L22" s="27">
        <f>ROUND(J22*(1-((I22-15)/85)),2)</f>
        <v>9.14</v>
      </c>
      <c r="M22" s="10"/>
      <c r="N22" s="35">
        <f t="shared" si="0"/>
        <v>0</v>
      </c>
    </row>
    <row r="23" spans="3:14" ht="15">
      <c r="C23" s="34">
        <v>13</v>
      </c>
      <c r="D23" s="21" t="s">
        <v>37</v>
      </c>
      <c r="E23" s="133"/>
      <c r="F23" s="129"/>
      <c r="G23" s="138"/>
      <c r="H23" s="130"/>
      <c r="I23" s="131"/>
      <c r="J23" s="26"/>
      <c r="K23" s="27"/>
      <c r="L23" s="27"/>
      <c r="M23" s="10"/>
      <c r="N23" s="35">
        <f t="shared" si="0"/>
        <v>0</v>
      </c>
    </row>
    <row r="24" spans="3:14" ht="15">
      <c r="C24" s="34">
        <v>14</v>
      </c>
      <c r="D24" s="21" t="s">
        <v>38</v>
      </c>
      <c r="E24" s="133"/>
      <c r="F24" s="129"/>
      <c r="G24" s="138"/>
      <c r="H24" s="130"/>
      <c r="I24" s="131"/>
      <c r="J24" s="26"/>
      <c r="K24" s="27"/>
      <c r="L24" s="27"/>
      <c r="M24" s="10"/>
      <c r="N24" s="35">
        <f t="shared" si="0"/>
        <v>0</v>
      </c>
    </row>
    <row r="25" spans="3:14" ht="15">
      <c r="C25" s="34">
        <v>15</v>
      </c>
      <c r="D25" s="21" t="s">
        <v>39</v>
      </c>
      <c r="E25" s="133"/>
      <c r="F25" s="129"/>
      <c r="G25" s="138"/>
      <c r="H25" s="130"/>
      <c r="I25" s="131"/>
      <c r="J25" s="26"/>
      <c r="K25" s="27"/>
      <c r="L25" s="27"/>
      <c r="M25" s="10"/>
      <c r="N25" s="35">
        <f t="shared" si="0"/>
        <v>0</v>
      </c>
    </row>
    <row r="26" spans="3:14" ht="15">
      <c r="C26" s="34">
        <v>16</v>
      </c>
      <c r="D26" s="21" t="s">
        <v>40</v>
      </c>
      <c r="E26" s="133">
        <v>80</v>
      </c>
      <c r="F26" s="129">
        <v>350</v>
      </c>
      <c r="G26" s="138">
        <v>2.25</v>
      </c>
      <c r="H26" s="130">
        <v>960</v>
      </c>
      <c r="I26" s="131">
        <v>26.3</v>
      </c>
      <c r="J26" s="26">
        <f>(H26*10/(F26*G26))</f>
        <v>12.19047619047619</v>
      </c>
      <c r="K26" s="27">
        <f>ROUND(J26*(1-((I26-14)/86)),2)</f>
        <v>10.45</v>
      </c>
      <c r="L26" s="27">
        <f>ROUND(J26*(1-((I26-15)/85)),2)</f>
        <v>10.57</v>
      </c>
      <c r="M26" s="10"/>
      <c r="N26" s="35">
        <f t="shared" si="0"/>
        <v>0</v>
      </c>
    </row>
    <row r="27" spans="3:14" ht="15">
      <c r="C27" s="34">
        <v>17</v>
      </c>
      <c r="D27" s="21" t="s">
        <v>41</v>
      </c>
      <c r="E27" s="133"/>
      <c r="F27" s="129"/>
      <c r="G27" s="138"/>
      <c r="H27" s="130"/>
      <c r="I27" s="131"/>
      <c r="J27" s="26"/>
      <c r="K27" s="27"/>
      <c r="L27" s="27"/>
      <c r="M27" s="10"/>
      <c r="N27" s="35">
        <f t="shared" si="0"/>
        <v>0</v>
      </c>
    </row>
    <row r="28" spans="3:14" ht="15">
      <c r="C28" s="34">
        <v>18</v>
      </c>
      <c r="D28" s="21" t="s">
        <v>42</v>
      </c>
      <c r="E28" s="136">
        <v>74.7</v>
      </c>
      <c r="F28" s="129">
        <v>370</v>
      </c>
      <c r="G28" s="138">
        <v>2.25</v>
      </c>
      <c r="H28" s="130">
        <v>920</v>
      </c>
      <c r="I28" s="131">
        <v>26.9</v>
      </c>
      <c r="J28" s="26">
        <f>(H28*10/(F28*G28))</f>
        <v>11.05105105105105</v>
      </c>
      <c r="K28" s="27">
        <f>ROUND(J28*(1-((I28-14)/86)),2)</f>
        <v>9.39</v>
      </c>
      <c r="L28" s="27">
        <f>ROUND(J28*(1-((I28-15)/85)),2)</f>
        <v>9.5</v>
      </c>
      <c r="M28" s="10"/>
      <c r="N28" s="35">
        <f t="shared" si="0"/>
        <v>0</v>
      </c>
    </row>
    <row r="29" spans="3:14" ht="15">
      <c r="C29" s="34">
        <v>19</v>
      </c>
      <c r="D29" s="21" t="s">
        <v>43</v>
      </c>
      <c r="E29" s="133"/>
      <c r="F29" s="129"/>
      <c r="G29" s="138"/>
      <c r="H29" s="130"/>
      <c r="I29" s="131"/>
      <c r="J29" s="26"/>
      <c r="K29" s="27"/>
      <c r="L29" s="27"/>
      <c r="M29" s="10"/>
      <c r="N29" s="35">
        <f t="shared" si="0"/>
        <v>0</v>
      </c>
    </row>
    <row r="30" spans="3:15" ht="15">
      <c r="C30" s="34">
        <v>20</v>
      </c>
      <c r="D30" s="21" t="s">
        <v>44</v>
      </c>
      <c r="E30" s="133">
        <v>77</v>
      </c>
      <c r="F30" s="129">
        <v>370</v>
      </c>
      <c r="G30" s="138">
        <v>2.25</v>
      </c>
      <c r="H30" s="130">
        <v>910</v>
      </c>
      <c r="I30" s="131">
        <v>27</v>
      </c>
      <c r="J30" s="26">
        <f>(H30*10/(F30*G30))</f>
        <v>10.93093093093093</v>
      </c>
      <c r="K30" s="27">
        <f>ROUND(J30*(1-((I30-14)/86)),2)</f>
        <v>9.28</v>
      </c>
      <c r="L30" s="27">
        <f>ROUND(J30*(1-((I30-15)/85)),2)</f>
        <v>9.39</v>
      </c>
      <c r="M30" s="10"/>
      <c r="N30" s="35">
        <f t="shared" si="0"/>
        <v>0</v>
      </c>
      <c r="O30" t="s">
        <v>45</v>
      </c>
    </row>
    <row r="31" spans="3:14" ht="15">
      <c r="C31" s="34">
        <v>21</v>
      </c>
      <c r="D31" s="21" t="s">
        <v>46</v>
      </c>
      <c r="E31" s="133">
        <v>77.3</v>
      </c>
      <c r="F31" s="129"/>
      <c r="G31" s="138"/>
      <c r="H31" s="130"/>
      <c r="I31" s="131"/>
      <c r="J31" s="26"/>
      <c r="K31" s="27"/>
      <c r="L31" s="27"/>
      <c r="M31" s="10"/>
      <c r="N31" s="35">
        <f t="shared" si="0"/>
        <v>0</v>
      </c>
    </row>
    <row r="32" spans="3:14" ht="15">
      <c r="C32" s="34">
        <v>22</v>
      </c>
      <c r="D32" s="21" t="s">
        <v>47</v>
      </c>
      <c r="E32" s="133">
        <v>82.7</v>
      </c>
      <c r="F32" s="129">
        <v>370</v>
      </c>
      <c r="G32" s="138">
        <v>2.25</v>
      </c>
      <c r="H32" s="130">
        <v>1000</v>
      </c>
      <c r="I32" s="131">
        <v>31.2</v>
      </c>
      <c r="J32" s="26">
        <f>(H32*10/(F32*G32))</f>
        <v>12.012012012012011</v>
      </c>
      <c r="K32" s="27">
        <f>ROUND(J32*(1-((I32-14)/86)),2)</f>
        <v>9.61</v>
      </c>
      <c r="L32" s="27">
        <f>ROUND(J32*(1-((I32-15)/85)),2)</f>
        <v>9.72</v>
      </c>
      <c r="M32" s="10"/>
      <c r="N32" s="35">
        <f t="shared" si="0"/>
        <v>0</v>
      </c>
    </row>
    <row r="33" spans="3:12" ht="15">
      <c r="C33" s="32">
        <v>23</v>
      </c>
      <c r="D33" s="21" t="s">
        <v>48</v>
      </c>
      <c r="E33" s="133"/>
      <c r="F33" s="129"/>
      <c r="G33" s="138"/>
      <c r="H33" s="130"/>
      <c r="I33" s="131"/>
      <c r="J33" s="26"/>
      <c r="K33" s="27"/>
      <c r="L33" s="27"/>
    </row>
    <row r="34" spans="3:12" ht="15">
      <c r="C34" s="32">
        <v>24</v>
      </c>
      <c r="D34" s="21" t="s">
        <v>49</v>
      </c>
      <c r="E34" s="134">
        <v>80</v>
      </c>
      <c r="F34" s="129">
        <v>380</v>
      </c>
      <c r="G34" s="138">
        <v>2.25</v>
      </c>
      <c r="H34" s="130">
        <v>1080</v>
      </c>
      <c r="I34" s="131">
        <v>31.2</v>
      </c>
      <c r="J34" s="26">
        <f>(H34*10/(F34*G34))</f>
        <v>12.631578947368421</v>
      </c>
      <c r="K34" s="27">
        <f>ROUND(J34*(1-((I34-14)/86)),2)</f>
        <v>10.11</v>
      </c>
      <c r="L34" s="27">
        <f>ROUND(J34*(1-((I34-15)/85)),2)</f>
        <v>10.22</v>
      </c>
    </row>
    <row r="35" spans="3:12" ht="15">
      <c r="C35" s="32">
        <v>25</v>
      </c>
      <c r="D35" s="21" t="s">
        <v>50</v>
      </c>
      <c r="E35" s="134">
        <v>80</v>
      </c>
      <c r="F35" s="129">
        <v>380</v>
      </c>
      <c r="G35" s="138">
        <v>2.25</v>
      </c>
      <c r="H35" s="130">
        <v>1020</v>
      </c>
      <c r="I35" s="131">
        <v>27</v>
      </c>
      <c r="J35" s="26">
        <f>(H35*10/(F35*G35))</f>
        <v>11.929824561403509</v>
      </c>
      <c r="K35" s="27">
        <f>ROUND(J35*(1-((I35-14)/86)),2)</f>
        <v>10.13</v>
      </c>
      <c r="L35" s="27">
        <f>ROUND(J35*(1-((I35-15)/85)),2)</f>
        <v>10.25</v>
      </c>
    </row>
    <row r="36" spans="3:12" ht="15">
      <c r="C36" s="32">
        <v>26</v>
      </c>
      <c r="D36" s="21" t="s">
        <v>51</v>
      </c>
      <c r="E36" s="134">
        <v>82.7</v>
      </c>
      <c r="F36" s="129">
        <v>380</v>
      </c>
      <c r="G36" s="138">
        <v>2.25</v>
      </c>
      <c r="H36" s="130">
        <v>1100</v>
      </c>
      <c r="I36" s="131">
        <v>28.6</v>
      </c>
      <c r="J36" s="26">
        <f>(H36*10/(F36*G36))</f>
        <v>12.865497076023392</v>
      </c>
      <c r="K36" s="27">
        <f>ROUND(J36*(1-((I36-14)/86)),2)</f>
        <v>10.68</v>
      </c>
      <c r="L36" s="27">
        <f>ROUND(J36*(1-((I36-15)/85)),2)</f>
        <v>10.81</v>
      </c>
    </row>
    <row r="37" spans="3:12" ht="15">
      <c r="C37" s="32">
        <v>27</v>
      </c>
      <c r="D37" s="21" t="s">
        <v>52</v>
      </c>
      <c r="E37" s="134"/>
      <c r="F37" s="129"/>
      <c r="G37" s="138"/>
      <c r="H37" s="130"/>
      <c r="I37" s="131"/>
      <c r="J37" s="26"/>
      <c r="K37" s="27"/>
      <c r="L37" s="27"/>
    </row>
    <row r="38" spans="3:12" ht="15">
      <c r="C38" s="32">
        <v>28</v>
      </c>
      <c r="D38" s="21" t="s">
        <v>53</v>
      </c>
      <c r="E38" s="134">
        <v>80</v>
      </c>
      <c r="F38" s="129">
        <v>380</v>
      </c>
      <c r="G38" s="138">
        <v>2.25</v>
      </c>
      <c r="H38" s="130">
        <v>1090</v>
      </c>
      <c r="I38" s="131">
        <v>26.3</v>
      </c>
      <c r="J38" s="26">
        <f>(H38*10/(F38*G38))</f>
        <v>12.748538011695906</v>
      </c>
      <c r="K38" s="27">
        <f>ROUND(J38*(1-((I38-14)/86)),2)</f>
        <v>10.93</v>
      </c>
      <c r="L38" s="27">
        <f>ROUND(J38*(1-((I38-15)/85)),2)</f>
        <v>11.05</v>
      </c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28.25</v>
      </c>
      <c r="J40" s="47">
        <f>AVERAGE(J11:J39)</f>
        <v>11.7947210368263</v>
      </c>
      <c r="K40" s="47">
        <f>AVERAGE(K11:K39)</f>
        <v>9.841</v>
      </c>
      <c r="L40" s="47">
        <f>AVERAGE(L11:L39)</f>
        <v>9.954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9">
    <pageSetUpPr fitToPage="1"/>
  </sheetPr>
  <dimension ref="A4:O40"/>
  <sheetViews>
    <sheetView showGridLines="0" zoomScale="85" zoomScaleNormal="85" workbookViewId="0" topLeftCell="A1">
      <selection activeCell="J34" sqref="J34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56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/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22"/>
      <c r="F11" s="23"/>
      <c r="G11" s="23"/>
      <c r="H11" s="24"/>
      <c r="I11" s="25"/>
      <c r="J11" s="26"/>
      <c r="K11" s="27"/>
      <c r="L11" s="27"/>
      <c r="M11" s="28"/>
      <c r="N11" s="29">
        <f aca="true" t="shared" si="0" ref="N11:N32">M11*10000/3.75</f>
        <v>0</v>
      </c>
    </row>
    <row r="12" spans="1:14" ht="15.75">
      <c r="A12" s="30"/>
      <c r="C12" s="20">
        <v>2</v>
      </c>
      <c r="D12" s="21" t="s">
        <v>26</v>
      </c>
      <c r="E12" s="31"/>
      <c r="F12" s="23"/>
      <c r="G12" s="23"/>
      <c r="H12" s="24"/>
      <c r="I12" s="25"/>
      <c r="J12" s="26"/>
      <c r="K12" s="27"/>
      <c r="L12" s="27"/>
      <c r="M12" s="32"/>
      <c r="N12" s="33">
        <f t="shared" si="0"/>
        <v>0</v>
      </c>
    </row>
    <row r="13" spans="3:14" ht="15">
      <c r="C13" s="20">
        <v>3</v>
      </c>
      <c r="D13" s="21" t="s">
        <v>27</v>
      </c>
      <c r="E13" s="31"/>
      <c r="F13" s="23"/>
      <c r="G13" s="23"/>
      <c r="H13" s="24"/>
      <c r="I13" s="25"/>
      <c r="J13" s="26"/>
      <c r="K13" s="27"/>
      <c r="L13" s="27"/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31"/>
      <c r="F14" s="23"/>
      <c r="G14" s="23"/>
      <c r="H14" s="24"/>
      <c r="I14" s="25"/>
      <c r="J14" s="26"/>
      <c r="K14" s="27"/>
      <c r="L14" s="27"/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31"/>
      <c r="F15" s="23"/>
      <c r="G15" s="23"/>
      <c r="H15" s="24"/>
      <c r="I15" s="25"/>
      <c r="J15" s="26"/>
      <c r="K15" s="27"/>
      <c r="L15" s="27"/>
      <c r="M15" s="10"/>
      <c r="N15" s="35">
        <f t="shared" si="0"/>
        <v>0</v>
      </c>
    </row>
    <row r="16" spans="3:14" ht="15">
      <c r="C16" s="34">
        <v>6</v>
      </c>
      <c r="D16" s="21" t="s">
        <v>30</v>
      </c>
      <c r="E16" s="36"/>
      <c r="F16" s="36"/>
      <c r="G16" s="36"/>
      <c r="H16" s="36"/>
      <c r="I16" s="37"/>
      <c r="J16" s="26"/>
      <c r="K16" s="27"/>
      <c r="L16" s="27"/>
      <c r="M16" s="10"/>
      <c r="N16" s="35">
        <f t="shared" si="0"/>
        <v>0</v>
      </c>
    </row>
    <row r="17" spans="3:14" ht="15">
      <c r="C17" s="34">
        <v>7</v>
      </c>
      <c r="D17" s="21" t="s">
        <v>31</v>
      </c>
      <c r="E17" s="31"/>
      <c r="F17" s="23"/>
      <c r="G17" s="23"/>
      <c r="H17" s="24"/>
      <c r="I17" s="25"/>
      <c r="J17" s="26"/>
      <c r="K17" s="27"/>
      <c r="L17" s="27"/>
      <c r="M17" s="10"/>
      <c r="N17" s="35">
        <f t="shared" si="0"/>
        <v>0</v>
      </c>
    </row>
    <row r="18" spans="3:14" ht="15">
      <c r="C18" s="34">
        <v>8</v>
      </c>
      <c r="D18" s="21" t="s">
        <v>32</v>
      </c>
      <c r="E18" s="31"/>
      <c r="F18" s="23"/>
      <c r="G18" s="23"/>
      <c r="H18" s="24"/>
      <c r="I18" s="25"/>
      <c r="J18" s="26"/>
      <c r="K18" s="27"/>
      <c r="L18" s="27"/>
      <c r="M18" s="10"/>
      <c r="N18" s="35">
        <f t="shared" si="0"/>
        <v>0</v>
      </c>
    </row>
    <row r="19" spans="3:14" ht="15">
      <c r="C19" s="34">
        <v>9</v>
      </c>
      <c r="D19" s="21" t="s">
        <v>33</v>
      </c>
      <c r="E19" s="31"/>
      <c r="F19" s="23"/>
      <c r="G19" s="23"/>
      <c r="H19" s="24"/>
      <c r="I19" s="25"/>
      <c r="J19" s="26"/>
      <c r="K19" s="27"/>
      <c r="L19" s="27"/>
      <c r="M19" s="10"/>
      <c r="N19" s="35">
        <f t="shared" si="0"/>
        <v>0</v>
      </c>
    </row>
    <row r="20" spans="3:14" ht="15">
      <c r="C20" s="34">
        <v>10</v>
      </c>
      <c r="D20" s="21" t="s">
        <v>34</v>
      </c>
      <c r="E20" s="31"/>
      <c r="F20" s="23"/>
      <c r="G20" s="23"/>
      <c r="H20" s="24"/>
      <c r="I20" s="25"/>
      <c r="J20" s="26"/>
      <c r="K20" s="27"/>
      <c r="L20" s="27"/>
      <c r="M20" s="10"/>
      <c r="N20" s="35">
        <f t="shared" si="0"/>
        <v>0</v>
      </c>
    </row>
    <row r="21" spans="3:14" ht="15">
      <c r="C21" s="34">
        <v>11</v>
      </c>
      <c r="D21" s="21" t="s">
        <v>35</v>
      </c>
      <c r="E21" s="48">
        <v>76.5</v>
      </c>
      <c r="F21" s="49">
        <v>248.6</v>
      </c>
      <c r="G21" s="49">
        <v>6</v>
      </c>
      <c r="H21" s="50">
        <v>1841</v>
      </c>
      <c r="I21" s="51">
        <v>33.5</v>
      </c>
      <c r="J21" s="26">
        <f>(H21*10/(F21*G21))</f>
        <v>12.342451059265219</v>
      </c>
      <c r="K21" s="27">
        <f>ROUND(J21*(1-((I21-14)/86)),2)</f>
        <v>9.54</v>
      </c>
      <c r="L21" s="27">
        <f>ROUND(J21*(1-((I21-15)/85)),2)</f>
        <v>9.66</v>
      </c>
      <c r="M21" s="10"/>
      <c r="N21" s="35">
        <f t="shared" si="0"/>
        <v>0</v>
      </c>
    </row>
    <row r="22" spans="3:14" ht="15">
      <c r="C22" s="34">
        <v>12</v>
      </c>
      <c r="D22" s="21" t="s">
        <v>36</v>
      </c>
      <c r="E22" s="48">
        <v>80.8</v>
      </c>
      <c r="F22" s="49">
        <v>248.8</v>
      </c>
      <c r="G22" s="49">
        <v>6</v>
      </c>
      <c r="H22" s="50">
        <v>1954</v>
      </c>
      <c r="I22" s="51">
        <v>34.76</v>
      </c>
      <c r="J22" s="26">
        <f>(H22*10/(F22*G22))</f>
        <v>13.089496248660234</v>
      </c>
      <c r="K22" s="27">
        <f>ROUND(J22*(1-((I22-14)/86)),2)</f>
        <v>9.93</v>
      </c>
      <c r="L22" s="27">
        <f>ROUND(J22*(1-((I22-15)/85)),2)</f>
        <v>10.05</v>
      </c>
      <c r="M22" s="10"/>
      <c r="N22" s="35">
        <f t="shared" si="0"/>
        <v>0</v>
      </c>
    </row>
    <row r="23" spans="3:14" ht="15">
      <c r="C23" s="34">
        <v>13</v>
      </c>
      <c r="D23" s="21" t="s">
        <v>37</v>
      </c>
      <c r="E23" s="48"/>
      <c r="F23" s="49"/>
      <c r="G23" s="49"/>
      <c r="H23" s="50"/>
      <c r="I23" s="51"/>
      <c r="J23" s="26"/>
      <c r="K23" s="27"/>
      <c r="L23" s="27"/>
      <c r="M23" s="10"/>
      <c r="N23" s="35">
        <f t="shared" si="0"/>
        <v>0</v>
      </c>
    </row>
    <row r="24" spans="3:14" ht="15">
      <c r="C24" s="34">
        <v>14</v>
      </c>
      <c r="D24" s="21" t="s">
        <v>38</v>
      </c>
      <c r="E24" s="48"/>
      <c r="F24" s="49"/>
      <c r="G24" s="49"/>
      <c r="H24" s="50"/>
      <c r="I24" s="51"/>
      <c r="J24" s="26"/>
      <c r="K24" s="27"/>
      <c r="L24" s="27"/>
      <c r="M24" s="10"/>
      <c r="N24" s="35">
        <f t="shared" si="0"/>
        <v>0</v>
      </c>
    </row>
    <row r="25" spans="3:14" ht="15">
      <c r="C25" s="34">
        <v>15</v>
      </c>
      <c r="D25" s="21" t="s">
        <v>39</v>
      </c>
      <c r="E25" s="48"/>
      <c r="F25" s="49"/>
      <c r="G25" s="49"/>
      <c r="H25" s="50"/>
      <c r="I25" s="51"/>
      <c r="J25" s="26"/>
      <c r="K25" s="27"/>
      <c r="L25" s="27"/>
      <c r="M25" s="10"/>
      <c r="N25" s="35">
        <f t="shared" si="0"/>
        <v>0</v>
      </c>
    </row>
    <row r="26" spans="3:14" ht="15">
      <c r="C26" s="34">
        <v>16</v>
      </c>
      <c r="D26" s="21" t="s">
        <v>40</v>
      </c>
      <c r="E26" s="48">
        <v>80</v>
      </c>
      <c r="F26" s="49">
        <v>249</v>
      </c>
      <c r="G26" s="49">
        <v>6</v>
      </c>
      <c r="H26" s="50">
        <v>1769</v>
      </c>
      <c r="I26" s="51">
        <v>33.6</v>
      </c>
      <c r="J26" s="26">
        <f>(H26*10/(F26*G26))</f>
        <v>11.840696117804551</v>
      </c>
      <c r="K26" s="27">
        <f>ROUND(J26*(1-((I26-14)/86)),2)</f>
        <v>9.14</v>
      </c>
      <c r="L26" s="27">
        <f>ROUND(J26*(1-((I26-15)/85)),2)</f>
        <v>9.25</v>
      </c>
      <c r="M26" s="10"/>
      <c r="N26" s="35">
        <f t="shared" si="0"/>
        <v>0</v>
      </c>
    </row>
    <row r="27" spans="3:14" ht="15">
      <c r="C27" s="34">
        <v>17</v>
      </c>
      <c r="D27" s="21" t="s">
        <v>41</v>
      </c>
      <c r="E27" s="48"/>
      <c r="F27" s="49"/>
      <c r="G27" s="49"/>
      <c r="H27" s="50"/>
      <c r="I27" s="51"/>
      <c r="J27" s="26"/>
      <c r="K27" s="27"/>
      <c r="L27" s="27"/>
      <c r="M27" s="10"/>
      <c r="N27" s="35">
        <f t="shared" si="0"/>
        <v>0</v>
      </c>
    </row>
    <row r="28" spans="3:14" ht="15">
      <c r="C28" s="34">
        <v>18</v>
      </c>
      <c r="D28" s="21" t="s">
        <v>42</v>
      </c>
      <c r="E28" s="52">
        <v>79.1</v>
      </c>
      <c r="F28" s="49">
        <v>249.2</v>
      </c>
      <c r="G28" s="49">
        <v>6</v>
      </c>
      <c r="H28" s="50">
        <v>2039</v>
      </c>
      <c r="I28" s="51">
        <v>31.3</v>
      </c>
      <c r="J28" s="26">
        <f>(H28*10/(F28*G28))</f>
        <v>13.636971642589621</v>
      </c>
      <c r="K28" s="27">
        <f>ROUND(J28*(1-((I28-14)/86)),2)</f>
        <v>10.89</v>
      </c>
      <c r="L28" s="27">
        <f>ROUND(J28*(1-((I28-15)/85)),2)</f>
        <v>11.02</v>
      </c>
      <c r="M28" s="10"/>
      <c r="N28" s="35">
        <f t="shared" si="0"/>
        <v>0</v>
      </c>
    </row>
    <row r="29" spans="3:14" ht="15">
      <c r="C29" s="34">
        <v>19</v>
      </c>
      <c r="D29" s="21" t="s">
        <v>43</v>
      </c>
      <c r="E29" s="48"/>
      <c r="F29" s="49"/>
      <c r="G29" s="49"/>
      <c r="H29" s="50"/>
      <c r="I29" s="51"/>
      <c r="J29" s="26"/>
      <c r="K29" s="27"/>
      <c r="L29" s="27"/>
      <c r="M29" s="10"/>
      <c r="N29" s="35">
        <f t="shared" si="0"/>
        <v>0</v>
      </c>
    </row>
    <row r="30" spans="3:15" ht="15">
      <c r="C30" s="34">
        <v>20</v>
      </c>
      <c r="D30" s="21" t="s">
        <v>44</v>
      </c>
      <c r="E30" s="48">
        <v>78.2</v>
      </c>
      <c r="F30" s="49">
        <v>249.4</v>
      </c>
      <c r="G30" s="49">
        <v>6</v>
      </c>
      <c r="H30" s="50">
        <v>1881</v>
      </c>
      <c r="I30" s="51">
        <v>33.46</v>
      </c>
      <c r="J30" s="26">
        <f>(H30*10/(F30*G30))</f>
        <v>12.570168404170007</v>
      </c>
      <c r="K30" s="27">
        <f>ROUND(J30*(1-((I30-14)/86)),2)</f>
        <v>9.73</v>
      </c>
      <c r="L30" s="27">
        <f>ROUND(J30*(1-((I30-15)/85)),2)</f>
        <v>9.84</v>
      </c>
      <c r="M30" s="10"/>
      <c r="N30" s="35">
        <f t="shared" si="0"/>
        <v>0</v>
      </c>
      <c r="O30" t="s">
        <v>45</v>
      </c>
    </row>
    <row r="31" spans="3:14" ht="15">
      <c r="C31" s="34">
        <v>21</v>
      </c>
      <c r="D31" s="21" t="s">
        <v>46</v>
      </c>
      <c r="E31" s="48"/>
      <c r="F31" s="49"/>
      <c r="G31" s="49"/>
      <c r="H31" s="50"/>
      <c r="I31" s="51"/>
      <c r="J31" s="26"/>
      <c r="K31" s="27"/>
      <c r="L31" s="27"/>
      <c r="M31" s="10"/>
      <c r="N31" s="35">
        <f t="shared" si="0"/>
        <v>0</v>
      </c>
    </row>
    <row r="32" spans="3:14" ht="15">
      <c r="C32" s="34">
        <v>22</v>
      </c>
      <c r="D32" s="21" t="s">
        <v>47</v>
      </c>
      <c r="E32" s="48">
        <v>75.5</v>
      </c>
      <c r="F32" s="49">
        <v>249.6</v>
      </c>
      <c r="G32" s="49">
        <v>6</v>
      </c>
      <c r="H32" s="50">
        <v>1968</v>
      </c>
      <c r="I32" s="51">
        <v>34.8</v>
      </c>
      <c r="J32" s="26">
        <f>(H32*10/(F32*G32))</f>
        <v>13.141025641025642</v>
      </c>
      <c r="K32" s="27">
        <f>ROUND(J32*(1-((I32-14)/86)),2)</f>
        <v>9.96</v>
      </c>
      <c r="L32" s="27">
        <f>ROUND(J32*(1-((I32-15)/85)),2)</f>
        <v>10.08</v>
      </c>
      <c r="M32" s="10"/>
      <c r="N32" s="35">
        <f t="shared" si="0"/>
        <v>0</v>
      </c>
    </row>
    <row r="33" spans="3:12" ht="15">
      <c r="C33" s="32">
        <v>23</v>
      </c>
      <c r="D33" s="21" t="s">
        <v>48</v>
      </c>
      <c r="E33" s="48"/>
      <c r="F33" s="49"/>
      <c r="G33" s="49"/>
      <c r="H33" s="50"/>
      <c r="I33" s="51"/>
      <c r="J33" s="26"/>
      <c r="K33" s="27"/>
      <c r="L33" s="27"/>
    </row>
    <row r="34" spans="3:12" ht="15">
      <c r="C34" s="32">
        <v>24</v>
      </c>
      <c r="D34" s="21" t="s">
        <v>49</v>
      </c>
      <c r="E34" s="53">
        <v>79.1</v>
      </c>
      <c r="F34" s="49">
        <v>249.8</v>
      </c>
      <c r="G34" s="49">
        <v>6</v>
      </c>
      <c r="H34" s="50">
        <v>1762</v>
      </c>
      <c r="I34" s="51">
        <v>34.3</v>
      </c>
      <c r="J34" s="26">
        <f>(H34*10/(F34*G34))</f>
        <v>11.756071523885774</v>
      </c>
      <c r="K34" s="27">
        <f>ROUND(J34*(1-((I34-14)/86)),2)</f>
        <v>8.98</v>
      </c>
      <c r="L34" s="27">
        <f>ROUND(J34*(1-((I34-15)/85)),2)</f>
        <v>9.09</v>
      </c>
    </row>
    <row r="35" spans="3:12" ht="15">
      <c r="C35" s="32">
        <v>25</v>
      </c>
      <c r="D35" s="21" t="s">
        <v>50</v>
      </c>
      <c r="E35" s="53">
        <v>76.5</v>
      </c>
      <c r="F35" s="49">
        <v>250</v>
      </c>
      <c r="G35" s="49">
        <v>6</v>
      </c>
      <c r="H35" s="50">
        <v>1973</v>
      </c>
      <c r="I35" s="51">
        <v>30.53</v>
      </c>
      <c r="J35" s="26">
        <f>(H35*10/(F35*G35))</f>
        <v>13.153333333333334</v>
      </c>
      <c r="K35" s="27">
        <f>ROUND(J35*(1-((I35-14)/86)),2)</f>
        <v>10.63</v>
      </c>
      <c r="L35" s="27">
        <f>ROUND(J35*(1-((I35-15)/85)),2)</f>
        <v>10.75</v>
      </c>
    </row>
    <row r="36" spans="3:12" ht="15">
      <c r="C36" s="32">
        <v>26</v>
      </c>
      <c r="D36" s="21" t="s">
        <v>51</v>
      </c>
      <c r="E36" s="53">
        <v>80</v>
      </c>
      <c r="F36" s="49">
        <v>250.2</v>
      </c>
      <c r="G36" s="49">
        <v>6</v>
      </c>
      <c r="H36" s="50">
        <v>1922</v>
      </c>
      <c r="I36" s="51">
        <v>32.3</v>
      </c>
      <c r="J36" s="26">
        <f>(H36*10/(F36*G36))</f>
        <v>12.803090860644819</v>
      </c>
      <c r="K36" s="27">
        <f>ROUND(J36*(1-((I36-14)/86)),2)</f>
        <v>10.08</v>
      </c>
      <c r="L36" s="27">
        <f>ROUND(J36*(1-((I36-15)/85)),2)</f>
        <v>10.2</v>
      </c>
    </row>
    <row r="37" spans="3:12" ht="15">
      <c r="C37" s="32">
        <v>27</v>
      </c>
      <c r="D37" s="21" t="s">
        <v>52</v>
      </c>
      <c r="E37" s="53"/>
      <c r="F37" s="49"/>
      <c r="G37" s="49"/>
      <c r="H37" s="50"/>
      <c r="I37" s="51"/>
      <c r="J37" s="26"/>
      <c r="K37" s="27"/>
      <c r="L37" s="27"/>
    </row>
    <row r="38" spans="3:12" ht="15">
      <c r="C38" s="32">
        <v>28</v>
      </c>
      <c r="D38" s="21" t="s">
        <v>53</v>
      </c>
      <c r="E38" s="53">
        <v>78.2</v>
      </c>
      <c r="F38" s="49">
        <v>250.4</v>
      </c>
      <c r="G38" s="49">
        <v>6</v>
      </c>
      <c r="H38" s="50">
        <v>1901</v>
      </c>
      <c r="I38" s="51">
        <v>30.33</v>
      </c>
      <c r="J38" s="26">
        <f>(H38*10/(F38*G38))</f>
        <v>12.653088391906282</v>
      </c>
      <c r="K38" s="27">
        <f>ROUND(J38*(1-((I38-14)/86)),2)</f>
        <v>10.25</v>
      </c>
      <c r="L38" s="27">
        <f>ROUND(J38*(1-((I38-15)/85)),2)</f>
        <v>10.37</v>
      </c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32.888</v>
      </c>
      <c r="J40" s="47">
        <f>AVERAGE(J11:J39)</f>
        <v>12.69863932232855</v>
      </c>
      <c r="K40" s="47">
        <f>AVERAGE(K11:K39)</f>
        <v>9.913</v>
      </c>
      <c r="L40" s="47">
        <f>AVERAGE(L11:L39)</f>
        <v>10.031000000000002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0">
    <pageSetUpPr fitToPage="1"/>
  </sheetPr>
  <dimension ref="A4:O40"/>
  <sheetViews>
    <sheetView showGridLines="0" zoomScale="85" zoomScaleNormal="85" workbookViewId="0" topLeftCell="A1">
      <selection activeCell="D24" sqref="D24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106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/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22"/>
      <c r="F11" s="23"/>
      <c r="G11" s="23"/>
      <c r="H11" s="24"/>
      <c r="I11" s="25"/>
      <c r="J11" s="26"/>
      <c r="K11" s="27"/>
      <c r="L11" s="27"/>
      <c r="M11" s="28"/>
      <c r="N11" s="29">
        <f aca="true" t="shared" si="0" ref="N11:N32">M11*10000/3.75</f>
        <v>0</v>
      </c>
    </row>
    <row r="12" spans="1:14" ht="15.75">
      <c r="A12" s="30"/>
      <c r="C12" s="20">
        <v>2</v>
      </c>
      <c r="D12" s="21" t="s">
        <v>26</v>
      </c>
      <c r="E12" s="31"/>
      <c r="F12" s="23"/>
      <c r="G12" s="23"/>
      <c r="H12" s="24"/>
      <c r="I12" s="25"/>
      <c r="J12" s="26"/>
      <c r="K12" s="27"/>
      <c r="L12" s="27"/>
      <c r="M12" s="32"/>
      <c r="N12" s="33">
        <f t="shared" si="0"/>
        <v>0</v>
      </c>
    </row>
    <row r="13" spans="3:14" ht="15">
      <c r="C13" s="20">
        <v>3</v>
      </c>
      <c r="D13" s="21" t="s">
        <v>27</v>
      </c>
      <c r="E13" s="31"/>
      <c r="F13" s="23"/>
      <c r="G13" s="23"/>
      <c r="H13" s="24"/>
      <c r="I13" s="25"/>
      <c r="J13" s="26"/>
      <c r="K13" s="27"/>
      <c r="L13" s="27"/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31"/>
      <c r="F14" s="23"/>
      <c r="G14" s="23"/>
      <c r="H14" s="24"/>
      <c r="I14" s="25"/>
      <c r="J14" s="26"/>
      <c r="K14" s="27"/>
      <c r="L14" s="27"/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31"/>
      <c r="F15" s="23"/>
      <c r="G15" s="23"/>
      <c r="H15" s="24"/>
      <c r="I15" s="25"/>
      <c r="J15" s="26"/>
      <c r="K15" s="27"/>
      <c r="L15" s="27"/>
      <c r="M15" s="10"/>
      <c r="N15" s="35">
        <f t="shared" si="0"/>
        <v>0</v>
      </c>
    </row>
    <row r="16" spans="3:14" ht="15">
      <c r="C16" s="34">
        <v>6</v>
      </c>
      <c r="D16" s="21" t="s">
        <v>30</v>
      </c>
      <c r="E16" s="36"/>
      <c r="F16" s="36"/>
      <c r="G16" s="36"/>
      <c r="H16" s="36"/>
      <c r="I16" s="37"/>
      <c r="J16" s="26"/>
      <c r="K16" s="27"/>
      <c r="L16" s="27"/>
      <c r="M16" s="10"/>
      <c r="N16" s="35">
        <f t="shared" si="0"/>
        <v>0</v>
      </c>
    </row>
    <row r="17" spans="3:14" ht="15">
      <c r="C17" s="34">
        <v>7</v>
      </c>
      <c r="D17" s="21" t="s">
        <v>31</v>
      </c>
      <c r="E17" s="31"/>
      <c r="F17" s="23"/>
      <c r="G17" s="23"/>
      <c r="H17" s="24"/>
      <c r="I17" s="25"/>
      <c r="J17" s="26"/>
      <c r="K17" s="27"/>
      <c r="L17" s="27"/>
      <c r="M17" s="10"/>
      <c r="N17" s="35">
        <f t="shared" si="0"/>
        <v>0</v>
      </c>
    </row>
    <row r="18" spans="3:14" ht="15">
      <c r="C18" s="34">
        <v>8</v>
      </c>
      <c r="D18" s="21" t="s">
        <v>32</v>
      </c>
      <c r="E18" s="31"/>
      <c r="F18" s="23"/>
      <c r="G18" s="23"/>
      <c r="H18" s="24"/>
      <c r="I18" s="25"/>
      <c r="J18" s="26"/>
      <c r="K18" s="27"/>
      <c r="L18" s="27"/>
      <c r="M18" s="10"/>
      <c r="N18" s="35">
        <f t="shared" si="0"/>
        <v>0</v>
      </c>
    </row>
    <row r="19" spans="3:14" ht="15">
      <c r="C19" s="34">
        <v>9</v>
      </c>
      <c r="D19" s="21" t="s">
        <v>33</v>
      </c>
      <c r="E19" s="31"/>
      <c r="F19" s="23"/>
      <c r="G19" s="23"/>
      <c r="H19" s="24"/>
      <c r="I19" s="25"/>
      <c r="J19" s="26"/>
      <c r="K19" s="27"/>
      <c r="L19" s="27"/>
      <c r="M19" s="10"/>
      <c r="N19" s="35">
        <f t="shared" si="0"/>
        <v>0</v>
      </c>
    </row>
    <row r="20" spans="3:14" ht="15">
      <c r="C20" s="34">
        <v>10</v>
      </c>
      <c r="D20" s="21" t="s">
        <v>34</v>
      </c>
      <c r="E20" s="31"/>
      <c r="F20" s="23"/>
      <c r="G20" s="23"/>
      <c r="H20" s="24"/>
      <c r="I20" s="25"/>
      <c r="J20" s="26"/>
      <c r="K20" s="27"/>
      <c r="L20" s="27"/>
      <c r="M20" s="10"/>
      <c r="N20" s="35">
        <f t="shared" si="0"/>
        <v>0</v>
      </c>
    </row>
    <row r="21" spans="3:14" ht="15">
      <c r="C21" s="34">
        <v>11</v>
      </c>
      <c r="D21" s="21" t="s">
        <v>35</v>
      </c>
      <c r="E21" s="133">
        <v>85.33</v>
      </c>
      <c r="F21" s="129">
        <v>308</v>
      </c>
      <c r="G21" s="129">
        <v>3</v>
      </c>
      <c r="H21" s="130">
        <v>1400</v>
      </c>
      <c r="I21" s="131">
        <v>31.5</v>
      </c>
      <c r="J21" s="26">
        <f>(H21*10/(F21*G21))</f>
        <v>15.151515151515152</v>
      </c>
      <c r="K21" s="27">
        <f>ROUND(J21*(1-((I21-14)/86)),2)</f>
        <v>12.07</v>
      </c>
      <c r="L21" s="27">
        <f>ROUND(J21*(1-((I21-15)/85)),2)</f>
        <v>12.21</v>
      </c>
      <c r="M21" s="10"/>
      <c r="N21" s="35">
        <f t="shared" si="0"/>
        <v>0</v>
      </c>
    </row>
    <row r="22" spans="3:14" ht="15">
      <c r="C22" s="34">
        <v>12</v>
      </c>
      <c r="D22" s="21" t="s">
        <v>36</v>
      </c>
      <c r="E22" s="133">
        <v>82.6</v>
      </c>
      <c r="F22" s="129">
        <v>308</v>
      </c>
      <c r="G22" s="129">
        <v>3</v>
      </c>
      <c r="H22" s="130">
        <v>1324</v>
      </c>
      <c r="I22" s="131">
        <v>32.1</v>
      </c>
      <c r="J22" s="26">
        <f>(H22*10/(F22*G22))</f>
        <v>14.329004329004329</v>
      </c>
      <c r="K22" s="27">
        <f>ROUND(J22*(1-((I22-14)/86)),2)</f>
        <v>11.31</v>
      </c>
      <c r="L22" s="27">
        <f>ROUND(J22*(1-((I22-15)/85)),2)</f>
        <v>11.45</v>
      </c>
      <c r="M22" s="10"/>
      <c r="N22" s="35">
        <f t="shared" si="0"/>
        <v>0</v>
      </c>
    </row>
    <row r="23" spans="3:14" ht="15">
      <c r="C23" s="34">
        <v>13</v>
      </c>
      <c r="D23" s="21" t="s">
        <v>37</v>
      </c>
      <c r="E23" s="133"/>
      <c r="F23" s="129"/>
      <c r="G23" s="129"/>
      <c r="H23" s="130"/>
      <c r="I23" s="131"/>
      <c r="J23" s="26"/>
      <c r="K23" s="27"/>
      <c r="L23" s="27"/>
      <c r="M23" s="10"/>
      <c r="N23" s="35">
        <f t="shared" si="0"/>
        <v>0</v>
      </c>
    </row>
    <row r="24" spans="3:14" ht="15">
      <c r="C24" s="34">
        <v>14</v>
      </c>
      <c r="D24" s="21" t="s">
        <v>38</v>
      </c>
      <c r="E24" s="133"/>
      <c r="F24" s="129"/>
      <c r="G24" s="129"/>
      <c r="H24" s="130"/>
      <c r="I24" s="131"/>
      <c r="J24" s="26"/>
      <c r="K24" s="27"/>
      <c r="L24" s="27"/>
      <c r="M24" s="10"/>
      <c r="N24" s="35">
        <f t="shared" si="0"/>
        <v>0</v>
      </c>
    </row>
    <row r="25" spans="3:14" ht="15">
      <c r="C25" s="34">
        <v>15</v>
      </c>
      <c r="D25" s="21" t="s">
        <v>39</v>
      </c>
      <c r="E25" s="133"/>
      <c r="F25" s="129"/>
      <c r="G25" s="129"/>
      <c r="H25" s="130"/>
      <c r="I25" s="131"/>
      <c r="J25" s="26"/>
      <c r="K25" s="27"/>
      <c r="L25" s="27"/>
      <c r="M25" s="10"/>
      <c r="N25" s="35">
        <f t="shared" si="0"/>
        <v>0</v>
      </c>
    </row>
    <row r="26" spans="3:14" ht="15">
      <c r="C26" s="34">
        <v>16</v>
      </c>
      <c r="D26" s="21" t="s">
        <v>40</v>
      </c>
      <c r="E26" s="133">
        <v>80</v>
      </c>
      <c r="F26" s="129">
        <v>308</v>
      </c>
      <c r="G26" s="129">
        <v>3</v>
      </c>
      <c r="H26" s="130">
        <v>1417</v>
      </c>
      <c r="I26" s="131">
        <v>31.3</v>
      </c>
      <c r="J26" s="26">
        <f>(H26*10/(F26*G26))</f>
        <v>15.335497835497835</v>
      </c>
      <c r="K26" s="27">
        <f>ROUND(J26*(1-((I26-14)/86)),2)</f>
        <v>12.25</v>
      </c>
      <c r="L26" s="27">
        <f>ROUND(J26*(1-((I26-15)/85)),2)</f>
        <v>12.39</v>
      </c>
      <c r="M26" s="10"/>
      <c r="N26" s="35">
        <f t="shared" si="0"/>
        <v>0</v>
      </c>
    </row>
    <row r="27" spans="3:14" ht="15">
      <c r="C27" s="34">
        <v>17</v>
      </c>
      <c r="D27" s="21" t="s">
        <v>41</v>
      </c>
      <c r="E27" s="133"/>
      <c r="F27" s="129"/>
      <c r="G27" s="129"/>
      <c r="H27" s="130"/>
      <c r="I27" s="131"/>
      <c r="J27" s="26"/>
      <c r="K27" s="27"/>
      <c r="L27" s="27"/>
      <c r="M27" s="10"/>
      <c r="N27" s="35">
        <f t="shared" si="0"/>
        <v>0</v>
      </c>
    </row>
    <row r="28" spans="3:14" ht="15">
      <c r="C28" s="34">
        <v>18</v>
      </c>
      <c r="D28" s="21" t="s">
        <v>42</v>
      </c>
      <c r="E28" s="136">
        <v>85.3</v>
      </c>
      <c r="F28" s="129">
        <v>308</v>
      </c>
      <c r="G28" s="129">
        <v>3</v>
      </c>
      <c r="H28" s="130">
        <v>1350</v>
      </c>
      <c r="I28" s="131">
        <v>32.5</v>
      </c>
      <c r="J28" s="26">
        <f>(H28*10/(F28*G28))</f>
        <v>14.61038961038961</v>
      </c>
      <c r="K28" s="27">
        <f>ROUND(J28*(1-((I28-14)/86)),2)</f>
        <v>11.47</v>
      </c>
      <c r="L28" s="27">
        <f>ROUND(J28*(1-((I28-15)/85)),2)</f>
        <v>11.6</v>
      </c>
      <c r="M28" s="10"/>
      <c r="N28" s="35">
        <f t="shared" si="0"/>
        <v>0</v>
      </c>
    </row>
    <row r="29" spans="3:14" ht="15">
      <c r="C29" s="34">
        <v>19</v>
      </c>
      <c r="D29" s="21" t="s">
        <v>43</v>
      </c>
      <c r="E29" s="133"/>
      <c r="F29" s="129"/>
      <c r="G29" s="129"/>
      <c r="H29" s="130"/>
      <c r="I29" s="131"/>
      <c r="J29" s="26"/>
      <c r="K29" s="27"/>
      <c r="L29" s="27"/>
      <c r="M29" s="10"/>
      <c r="N29" s="35">
        <f t="shared" si="0"/>
        <v>0</v>
      </c>
    </row>
    <row r="30" spans="3:15" ht="15">
      <c r="C30" s="34">
        <v>20</v>
      </c>
      <c r="D30" s="21" t="s">
        <v>44</v>
      </c>
      <c r="E30" s="133">
        <v>77.33</v>
      </c>
      <c r="F30" s="129">
        <v>308</v>
      </c>
      <c r="G30" s="129">
        <v>3</v>
      </c>
      <c r="H30" s="130">
        <v>1330</v>
      </c>
      <c r="I30" s="131">
        <v>30.9</v>
      </c>
      <c r="J30" s="26">
        <f>(H30*10/(F30*G30))</f>
        <v>14.393939393939394</v>
      </c>
      <c r="K30" s="27">
        <f>ROUND(J30*(1-((I30-14)/86)),2)</f>
        <v>11.57</v>
      </c>
      <c r="L30" s="27">
        <f>ROUND(J30*(1-((I30-15)/85)),2)</f>
        <v>11.7</v>
      </c>
      <c r="M30" s="10"/>
      <c r="N30" s="35">
        <f t="shared" si="0"/>
        <v>0</v>
      </c>
      <c r="O30" t="s">
        <v>45</v>
      </c>
    </row>
    <row r="31" spans="3:14" ht="15">
      <c r="C31" s="34">
        <v>21</v>
      </c>
      <c r="D31" s="21" t="s">
        <v>46</v>
      </c>
      <c r="E31" s="133"/>
      <c r="F31" s="129"/>
      <c r="G31" s="129"/>
      <c r="H31" s="130"/>
      <c r="I31" s="131"/>
      <c r="J31" s="26"/>
      <c r="K31" s="27"/>
      <c r="L31" s="27"/>
      <c r="M31" s="10"/>
      <c r="N31" s="35">
        <f t="shared" si="0"/>
        <v>0</v>
      </c>
    </row>
    <row r="32" spans="3:14" ht="15">
      <c r="C32" s="34">
        <v>22</v>
      </c>
      <c r="D32" s="21" t="s">
        <v>47</v>
      </c>
      <c r="E32" s="133">
        <v>80</v>
      </c>
      <c r="F32" s="129">
        <v>308</v>
      </c>
      <c r="G32" s="129">
        <v>3</v>
      </c>
      <c r="H32" s="130">
        <v>1365</v>
      </c>
      <c r="I32" s="131">
        <v>34.1</v>
      </c>
      <c r="J32" s="26">
        <f>(H32*10/(F32*G32))</f>
        <v>14.772727272727273</v>
      </c>
      <c r="K32" s="27">
        <f>ROUND(J32*(1-((I32-14)/86)),2)</f>
        <v>11.32</v>
      </c>
      <c r="L32" s="27">
        <f>ROUND(J32*(1-((I32-15)/85)),2)</f>
        <v>11.45</v>
      </c>
      <c r="M32" s="10"/>
      <c r="N32" s="35">
        <f t="shared" si="0"/>
        <v>0</v>
      </c>
    </row>
    <row r="33" spans="3:12" ht="15">
      <c r="C33" s="32">
        <v>23</v>
      </c>
      <c r="D33" s="21" t="s">
        <v>48</v>
      </c>
      <c r="E33" s="133"/>
      <c r="F33" s="129"/>
      <c r="G33" s="129"/>
      <c r="H33" s="130"/>
      <c r="I33" s="131"/>
      <c r="J33" s="26"/>
      <c r="K33" s="27"/>
      <c r="L33" s="27"/>
    </row>
    <row r="34" spans="3:12" ht="15">
      <c r="C34" s="32">
        <v>24</v>
      </c>
      <c r="D34" s="21" t="s">
        <v>49</v>
      </c>
      <c r="E34" s="134">
        <v>77.33</v>
      </c>
      <c r="F34" s="129">
        <v>308</v>
      </c>
      <c r="G34" s="129">
        <v>3</v>
      </c>
      <c r="H34" s="130">
        <v>1410</v>
      </c>
      <c r="I34" s="131">
        <v>31.4</v>
      </c>
      <c r="J34" s="26">
        <f>(H34*10/(F34*G34))</f>
        <v>15.25974025974026</v>
      </c>
      <c r="K34" s="27">
        <f>ROUND(J34*(1-((I34-14)/86)),2)</f>
        <v>12.17</v>
      </c>
      <c r="L34" s="27">
        <f>ROUND(J34*(1-((I34-15)/85)),2)</f>
        <v>12.32</v>
      </c>
    </row>
    <row r="35" spans="3:12" ht="15">
      <c r="C35" s="32">
        <v>25</v>
      </c>
      <c r="D35" s="21" t="s">
        <v>50</v>
      </c>
      <c r="E35" s="134">
        <v>82.6</v>
      </c>
      <c r="F35" s="129">
        <v>308</v>
      </c>
      <c r="G35" s="129">
        <v>3</v>
      </c>
      <c r="H35" s="130">
        <v>1400</v>
      </c>
      <c r="I35" s="131">
        <v>31.8</v>
      </c>
      <c r="J35" s="26">
        <f>(H35*10/(F35*G35))</f>
        <v>15.151515151515152</v>
      </c>
      <c r="K35" s="27">
        <f>ROUND(J35*(1-((I35-14)/86)),2)</f>
        <v>12.02</v>
      </c>
      <c r="L35" s="27">
        <f>ROUND(J35*(1-((I35-15)/85)),2)</f>
        <v>12.16</v>
      </c>
    </row>
    <row r="36" spans="3:12" ht="15">
      <c r="C36" s="32">
        <v>26</v>
      </c>
      <c r="D36" s="21" t="s">
        <v>51</v>
      </c>
      <c r="E36" s="134">
        <v>80</v>
      </c>
      <c r="F36" s="129">
        <v>308</v>
      </c>
      <c r="G36" s="129">
        <v>3</v>
      </c>
      <c r="H36" s="130">
        <v>1386</v>
      </c>
      <c r="I36" s="131">
        <v>31</v>
      </c>
      <c r="J36" s="26">
        <f>(H36*10/(F36*G36))</f>
        <v>15</v>
      </c>
      <c r="K36" s="27">
        <f>ROUND(J36*(1-((I36-14)/86)),2)</f>
        <v>12.03</v>
      </c>
      <c r="L36" s="27">
        <f>ROUND(J36*(1-((I36-15)/85)),2)</f>
        <v>12.18</v>
      </c>
    </row>
    <row r="37" spans="3:12" ht="15">
      <c r="C37" s="32">
        <v>27</v>
      </c>
      <c r="D37" s="21" t="s">
        <v>52</v>
      </c>
      <c r="E37" s="134"/>
      <c r="F37" s="129"/>
      <c r="G37" s="129"/>
      <c r="H37" s="130"/>
      <c r="I37" s="131"/>
      <c r="J37" s="26"/>
      <c r="K37" s="27"/>
      <c r="L37" s="27"/>
    </row>
    <row r="38" spans="3:12" ht="15">
      <c r="C38" s="32">
        <v>28</v>
      </c>
      <c r="D38" s="21" t="s">
        <v>53</v>
      </c>
      <c r="E38" s="134">
        <v>85.33</v>
      </c>
      <c r="F38" s="129">
        <v>308</v>
      </c>
      <c r="G38" s="129">
        <v>3</v>
      </c>
      <c r="H38" s="130">
        <v>1347</v>
      </c>
      <c r="I38" s="131">
        <v>33.5</v>
      </c>
      <c r="J38" s="26">
        <f>(H38*10/(F38*G38))</f>
        <v>14.577922077922079</v>
      </c>
      <c r="K38" s="27">
        <f>ROUND(J38*(1-((I38-14)/86)),2)</f>
        <v>11.27</v>
      </c>
      <c r="L38" s="27">
        <f>ROUND(J38*(1-((I38-15)/85)),2)</f>
        <v>11.41</v>
      </c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32.010000000000005</v>
      </c>
      <c r="J40" s="47">
        <f>AVERAGE(J11:J39)</f>
        <v>14.858225108225108</v>
      </c>
      <c r="K40" s="47">
        <f>AVERAGE(K11:K39)</f>
        <v>11.748000000000001</v>
      </c>
      <c r="L40" s="47">
        <f>AVERAGE(L11:L39)</f>
        <v>11.887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8">
    <pageSetUpPr fitToPage="1"/>
  </sheetPr>
  <dimension ref="A4:O40"/>
  <sheetViews>
    <sheetView showGridLines="0" zoomScale="85" zoomScaleNormal="85" workbookViewId="0" topLeftCell="A1">
      <selection activeCell="D24" sqref="D24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107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/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22"/>
      <c r="F11" s="23"/>
      <c r="G11" s="23"/>
      <c r="H11" s="24"/>
      <c r="I11" s="25"/>
      <c r="J11" s="26"/>
      <c r="K11" s="27"/>
      <c r="L11" s="27"/>
      <c r="M11" s="28"/>
      <c r="N11" s="29">
        <f aca="true" t="shared" si="0" ref="N11:N32">M11*10000/3.75</f>
        <v>0</v>
      </c>
    </row>
    <row r="12" spans="1:14" ht="15.75">
      <c r="A12" s="30"/>
      <c r="C12" s="20">
        <v>2</v>
      </c>
      <c r="D12" s="21" t="s">
        <v>26</v>
      </c>
      <c r="E12" s="31"/>
      <c r="F12" s="23"/>
      <c r="G12" s="23"/>
      <c r="H12" s="24"/>
      <c r="I12" s="25"/>
      <c r="J12" s="26"/>
      <c r="K12" s="27"/>
      <c r="L12" s="27"/>
      <c r="M12" s="32"/>
      <c r="N12" s="33">
        <f t="shared" si="0"/>
        <v>0</v>
      </c>
    </row>
    <row r="13" spans="3:14" ht="15">
      <c r="C13" s="20">
        <v>3</v>
      </c>
      <c r="D13" s="21" t="s">
        <v>27</v>
      </c>
      <c r="E13" s="31"/>
      <c r="F13" s="23"/>
      <c r="G13" s="23"/>
      <c r="H13" s="24"/>
      <c r="I13" s="25"/>
      <c r="J13" s="26"/>
      <c r="K13" s="27"/>
      <c r="L13" s="27"/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31"/>
      <c r="F14" s="23"/>
      <c r="G14" s="23"/>
      <c r="H14" s="24"/>
      <c r="I14" s="25"/>
      <c r="J14" s="26"/>
      <c r="K14" s="27"/>
      <c r="L14" s="27"/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31"/>
      <c r="F15" s="23"/>
      <c r="G15" s="23"/>
      <c r="H15" s="24"/>
      <c r="I15" s="25"/>
      <c r="J15" s="26"/>
      <c r="K15" s="27"/>
      <c r="L15" s="27"/>
      <c r="M15" s="10"/>
      <c r="N15" s="35">
        <f t="shared" si="0"/>
        <v>0</v>
      </c>
    </row>
    <row r="16" spans="3:14" ht="15">
      <c r="C16" s="34">
        <v>6</v>
      </c>
      <c r="D16" s="21" t="s">
        <v>30</v>
      </c>
      <c r="E16" s="36"/>
      <c r="F16" s="36"/>
      <c r="G16" s="36"/>
      <c r="H16" s="36"/>
      <c r="I16" s="37"/>
      <c r="J16" s="26"/>
      <c r="K16" s="27"/>
      <c r="L16" s="27"/>
      <c r="M16" s="10"/>
      <c r="N16" s="35">
        <f t="shared" si="0"/>
        <v>0</v>
      </c>
    </row>
    <row r="17" spans="3:14" ht="15">
      <c r="C17" s="34">
        <v>7</v>
      </c>
      <c r="D17" s="21" t="s">
        <v>31</v>
      </c>
      <c r="E17" s="31"/>
      <c r="F17" s="23"/>
      <c r="G17" s="23"/>
      <c r="H17" s="24"/>
      <c r="I17" s="25"/>
      <c r="J17" s="26"/>
      <c r="K17" s="27"/>
      <c r="L17" s="27"/>
      <c r="M17" s="10"/>
      <c r="N17" s="35">
        <f t="shared" si="0"/>
        <v>0</v>
      </c>
    </row>
    <row r="18" spans="3:14" ht="15">
      <c r="C18" s="34">
        <v>8</v>
      </c>
      <c r="D18" s="21" t="s">
        <v>32</v>
      </c>
      <c r="E18" s="31"/>
      <c r="F18" s="23"/>
      <c r="G18" s="23"/>
      <c r="H18" s="24"/>
      <c r="I18" s="25"/>
      <c r="J18" s="26"/>
      <c r="K18" s="27"/>
      <c r="L18" s="27"/>
      <c r="M18" s="10"/>
      <c r="N18" s="35">
        <f t="shared" si="0"/>
        <v>0</v>
      </c>
    </row>
    <row r="19" spans="3:14" ht="15">
      <c r="C19" s="34">
        <v>9</v>
      </c>
      <c r="D19" s="21" t="s">
        <v>33</v>
      </c>
      <c r="E19" s="31"/>
      <c r="F19" s="23"/>
      <c r="G19" s="23"/>
      <c r="H19" s="24"/>
      <c r="I19" s="25"/>
      <c r="J19" s="26"/>
      <c r="K19" s="27"/>
      <c r="L19" s="27"/>
      <c r="M19" s="10"/>
      <c r="N19" s="35">
        <f t="shared" si="0"/>
        <v>0</v>
      </c>
    </row>
    <row r="20" spans="3:14" ht="15">
      <c r="C20" s="34">
        <v>10</v>
      </c>
      <c r="D20" s="21" t="s">
        <v>34</v>
      </c>
      <c r="E20" s="31"/>
      <c r="F20" s="23"/>
      <c r="G20" s="23"/>
      <c r="H20" s="24"/>
      <c r="I20" s="25"/>
      <c r="J20" s="26"/>
      <c r="K20" s="27"/>
      <c r="L20" s="27"/>
      <c r="M20" s="10"/>
      <c r="N20" s="35">
        <f t="shared" si="0"/>
        <v>0</v>
      </c>
    </row>
    <row r="21" spans="3:14" ht="15">
      <c r="C21" s="34">
        <v>11</v>
      </c>
      <c r="D21" s="21" t="s">
        <v>35</v>
      </c>
      <c r="E21" s="133">
        <v>88</v>
      </c>
      <c r="F21" s="129">
        <v>364</v>
      </c>
      <c r="G21" s="129">
        <v>3</v>
      </c>
      <c r="H21" s="130">
        <v>1260</v>
      </c>
      <c r="I21" s="131">
        <v>25.8</v>
      </c>
      <c r="J21" s="26">
        <f>(H21*10/(F21*G21))</f>
        <v>11.538461538461538</v>
      </c>
      <c r="K21" s="27">
        <f>ROUND(J21*(1-((I21-14)/86)),2)</f>
        <v>9.96</v>
      </c>
      <c r="L21" s="27">
        <f>ROUND(J21*(1-((I21-15)/85)),2)</f>
        <v>10.07</v>
      </c>
      <c r="M21" s="10"/>
      <c r="N21" s="35">
        <f t="shared" si="0"/>
        <v>0</v>
      </c>
    </row>
    <row r="22" spans="3:14" ht="15">
      <c r="C22" s="34">
        <v>12</v>
      </c>
      <c r="D22" s="21" t="s">
        <v>36</v>
      </c>
      <c r="E22" s="133">
        <v>90.6</v>
      </c>
      <c r="F22" s="129">
        <v>364</v>
      </c>
      <c r="G22" s="129">
        <v>3</v>
      </c>
      <c r="H22" s="130">
        <v>1330</v>
      </c>
      <c r="I22" s="131">
        <v>24.8</v>
      </c>
      <c r="J22" s="26">
        <f>(H22*10/(F22*G22))</f>
        <v>12.179487179487179</v>
      </c>
      <c r="K22" s="27">
        <f>ROUND(J22*(1-((I22-14)/86)),2)</f>
        <v>10.65</v>
      </c>
      <c r="L22" s="27">
        <f>ROUND(J22*(1-((I22-15)/85)),2)</f>
        <v>10.78</v>
      </c>
      <c r="M22" s="10"/>
      <c r="N22" s="35">
        <f t="shared" si="0"/>
        <v>0</v>
      </c>
    </row>
    <row r="23" spans="3:14" ht="15">
      <c r="C23" s="34">
        <v>13</v>
      </c>
      <c r="D23" s="21" t="s">
        <v>37</v>
      </c>
      <c r="E23" s="128"/>
      <c r="F23" s="129"/>
      <c r="G23" s="129"/>
      <c r="H23" s="130"/>
      <c r="I23" s="131"/>
      <c r="J23" s="26"/>
      <c r="K23" s="27"/>
      <c r="L23" s="27"/>
      <c r="M23" s="10"/>
      <c r="N23" s="35">
        <f t="shared" si="0"/>
        <v>0</v>
      </c>
    </row>
    <row r="24" spans="3:14" ht="15">
      <c r="C24" s="34">
        <v>14</v>
      </c>
      <c r="D24" s="21" t="s">
        <v>38</v>
      </c>
      <c r="E24" s="128"/>
      <c r="F24" s="129"/>
      <c r="G24" s="129"/>
      <c r="H24" s="130"/>
      <c r="I24" s="131"/>
      <c r="J24" s="26"/>
      <c r="K24" s="27"/>
      <c r="L24" s="27"/>
      <c r="M24" s="10"/>
      <c r="N24" s="35">
        <f t="shared" si="0"/>
        <v>0</v>
      </c>
    </row>
    <row r="25" spans="3:14" ht="15">
      <c r="C25" s="34">
        <v>15</v>
      </c>
      <c r="D25" s="21" t="s">
        <v>39</v>
      </c>
      <c r="E25" s="128"/>
      <c r="F25" s="129"/>
      <c r="G25" s="129"/>
      <c r="H25" s="130"/>
      <c r="I25" s="131"/>
      <c r="J25" s="26"/>
      <c r="K25" s="27"/>
      <c r="L25" s="27"/>
      <c r="M25" s="10"/>
      <c r="N25" s="35">
        <f t="shared" si="0"/>
        <v>0</v>
      </c>
    </row>
    <row r="26" spans="3:14" ht="15">
      <c r="C26" s="34">
        <v>16</v>
      </c>
      <c r="D26" s="21" t="s">
        <v>40</v>
      </c>
      <c r="E26" s="133">
        <v>85.3</v>
      </c>
      <c r="F26" s="129">
        <v>364</v>
      </c>
      <c r="G26" s="129">
        <v>3</v>
      </c>
      <c r="H26" s="130">
        <v>1370</v>
      </c>
      <c r="I26" s="131">
        <v>22.4</v>
      </c>
      <c r="J26" s="26">
        <f>(H26*10/(F26*G26))</f>
        <v>12.545787545787546</v>
      </c>
      <c r="K26" s="27">
        <f>ROUND(J26*(1-((I26-14)/86)),2)</f>
        <v>11.32</v>
      </c>
      <c r="L26" s="27">
        <f>ROUND(J26*(1-((I26-15)/85)),2)</f>
        <v>11.45</v>
      </c>
      <c r="M26" s="10"/>
      <c r="N26" s="35">
        <f t="shared" si="0"/>
        <v>0</v>
      </c>
    </row>
    <row r="27" spans="3:14" ht="15">
      <c r="C27" s="34">
        <v>17</v>
      </c>
      <c r="D27" s="21" t="s">
        <v>41</v>
      </c>
      <c r="E27" s="128"/>
      <c r="F27" s="129"/>
      <c r="G27" s="129"/>
      <c r="H27" s="130"/>
      <c r="I27" s="131"/>
      <c r="J27" s="26"/>
      <c r="K27" s="27"/>
      <c r="L27" s="27"/>
      <c r="M27" s="10"/>
      <c r="N27" s="35">
        <f t="shared" si="0"/>
        <v>0</v>
      </c>
    </row>
    <row r="28" spans="3:14" ht="15">
      <c r="C28" s="34">
        <v>18</v>
      </c>
      <c r="D28" s="21" t="s">
        <v>42</v>
      </c>
      <c r="E28" s="133">
        <v>88</v>
      </c>
      <c r="F28" s="129">
        <v>364</v>
      </c>
      <c r="G28" s="129">
        <v>3</v>
      </c>
      <c r="H28" s="130">
        <v>1400</v>
      </c>
      <c r="I28" s="131">
        <v>26.1</v>
      </c>
      <c r="J28" s="26">
        <f>(H28*10/(F28*G28))</f>
        <v>12.820512820512821</v>
      </c>
      <c r="K28" s="27">
        <f>ROUND(J28*(1-((I28-14)/86)),2)</f>
        <v>11.02</v>
      </c>
      <c r="L28" s="27">
        <f>ROUND(J28*(1-((I28-15)/85)),2)</f>
        <v>11.15</v>
      </c>
      <c r="M28" s="10"/>
      <c r="N28" s="35">
        <f t="shared" si="0"/>
        <v>0</v>
      </c>
    </row>
    <row r="29" spans="3:14" ht="15">
      <c r="C29" s="34">
        <v>19</v>
      </c>
      <c r="D29" s="21" t="s">
        <v>43</v>
      </c>
      <c r="E29" s="128"/>
      <c r="F29" s="129"/>
      <c r="G29" s="129"/>
      <c r="H29" s="130"/>
      <c r="I29" s="131"/>
      <c r="J29" s="26"/>
      <c r="K29" s="27"/>
      <c r="L29" s="27"/>
      <c r="M29" s="10"/>
      <c r="N29" s="35">
        <f t="shared" si="0"/>
        <v>0</v>
      </c>
    </row>
    <row r="30" spans="3:15" ht="15">
      <c r="C30" s="34">
        <v>20</v>
      </c>
      <c r="D30" s="21" t="s">
        <v>44</v>
      </c>
      <c r="E30" s="133">
        <v>90.6</v>
      </c>
      <c r="F30" s="129">
        <v>364</v>
      </c>
      <c r="G30" s="129">
        <v>3</v>
      </c>
      <c r="H30" s="130">
        <v>1390</v>
      </c>
      <c r="I30" s="131">
        <v>23.3</v>
      </c>
      <c r="J30" s="26">
        <f>(H30*10/(F30*G30))</f>
        <v>12.728937728937728</v>
      </c>
      <c r="K30" s="27">
        <f>ROUND(J30*(1-((I30-14)/86)),2)</f>
        <v>11.35</v>
      </c>
      <c r="L30" s="27">
        <f>ROUND(J30*(1-((I30-15)/85)),2)</f>
        <v>11.49</v>
      </c>
      <c r="M30" s="10"/>
      <c r="N30" s="35">
        <f t="shared" si="0"/>
        <v>0</v>
      </c>
      <c r="O30" t="s">
        <v>45</v>
      </c>
    </row>
    <row r="31" spans="3:14" ht="15">
      <c r="C31" s="34">
        <v>21</v>
      </c>
      <c r="D31" s="21" t="s">
        <v>46</v>
      </c>
      <c r="E31" s="128"/>
      <c r="F31" s="129"/>
      <c r="G31" s="129"/>
      <c r="H31" s="130"/>
      <c r="I31" s="131"/>
      <c r="J31" s="26"/>
      <c r="K31" s="27"/>
      <c r="L31" s="27"/>
      <c r="M31" s="10"/>
      <c r="N31" s="35">
        <f t="shared" si="0"/>
        <v>0</v>
      </c>
    </row>
    <row r="32" spans="3:14" ht="15">
      <c r="C32" s="34">
        <v>22</v>
      </c>
      <c r="D32" s="21" t="s">
        <v>47</v>
      </c>
      <c r="E32" s="133">
        <v>85.3</v>
      </c>
      <c r="F32" s="129">
        <v>364</v>
      </c>
      <c r="G32" s="129">
        <v>3</v>
      </c>
      <c r="H32" s="130">
        <v>1430</v>
      </c>
      <c r="I32" s="131">
        <v>26</v>
      </c>
      <c r="J32" s="26">
        <f>(H32*10/(F32*G32))</f>
        <v>13.095238095238095</v>
      </c>
      <c r="K32" s="27">
        <f>ROUND(J32*(1-((I32-14)/86)),2)</f>
        <v>11.27</v>
      </c>
      <c r="L32" s="27">
        <f>ROUND(J32*(1-((I32-15)/85)),2)</f>
        <v>11.4</v>
      </c>
      <c r="M32" s="10"/>
      <c r="N32" s="35">
        <f t="shared" si="0"/>
        <v>0</v>
      </c>
    </row>
    <row r="33" spans="3:12" ht="15">
      <c r="C33" s="32">
        <v>23</v>
      </c>
      <c r="D33" s="21" t="s">
        <v>48</v>
      </c>
      <c r="E33" s="128"/>
      <c r="F33" s="129"/>
      <c r="G33" s="129"/>
      <c r="H33" s="130"/>
      <c r="I33" s="131"/>
      <c r="J33" s="26"/>
      <c r="K33" s="27"/>
      <c r="L33" s="27"/>
    </row>
    <row r="34" spans="3:12" ht="15">
      <c r="C34" s="32">
        <v>24</v>
      </c>
      <c r="D34" s="21" t="s">
        <v>49</v>
      </c>
      <c r="E34" s="133">
        <v>85.3</v>
      </c>
      <c r="F34" s="129">
        <v>364</v>
      </c>
      <c r="G34" s="129">
        <v>3</v>
      </c>
      <c r="H34" s="130">
        <v>1420</v>
      </c>
      <c r="I34" s="131">
        <v>27</v>
      </c>
      <c r="J34" s="26">
        <f>(H34*10/(F34*G34))</f>
        <v>13.003663003663004</v>
      </c>
      <c r="K34" s="27">
        <f>ROUND(J34*(1-((I34-14)/86)),2)</f>
        <v>11.04</v>
      </c>
      <c r="L34" s="27">
        <f>ROUND(J34*(1-((I34-15)/85)),2)</f>
        <v>11.17</v>
      </c>
    </row>
    <row r="35" spans="3:12" ht="15">
      <c r="C35" s="32">
        <v>25</v>
      </c>
      <c r="D35" s="21" t="s">
        <v>50</v>
      </c>
      <c r="E35" s="133">
        <v>88</v>
      </c>
      <c r="F35" s="129">
        <v>364</v>
      </c>
      <c r="G35" s="129">
        <v>3</v>
      </c>
      <c r="H35" s="130">
        <v>1420</v>
      </c>
      <c r="I35" s="131">
        <v>23.2</v>
      </c>
      <c r="J35" s="26">
        <f>(H35*10/(F35*G35))</f>
        <v>13.003663003663004</v>
      </c>
      <c r="K35" s="27">
        <f>ROUND(J35*(1-((I35-14)/86)),2)</f>
        <v>11.61</v>
      </c>
      <c r="L35" s="27">
        <f>ROUND(J35*(1-((I35-15)/85)),2)</f>
        <v>11.75</v>
      </c>
    </row>
    <row r="36" spans="3:12" ht="15">
      <c r="C36" s="32">
        <v>26</v>
      </c>
      <c r="D36" s="21" t="s">
        <v>51</v>
      </c>
      <c r="E36" s="133">
        <v>85.3</v>
      </c>
      <c r="F36" s="129">
        <v>364</v>
      </c>
      <c r="G36" s="129">
        <v>3</v>
      </c>
      <c r="H36" s="130">
        <v>1450</v>
      </c>
      <c r="I36" s="131">
        <v>24.5</v>
      </c>
      <c r="J36" s="26">
        <f>(H36*10/(F36*G36))</f>
        <v>13.27838827838828</v>
      </c>
      <c r="K36" s="27">
        <f>ROUND(J36*(1-((I36-14)/86)),2)</f>
        <v>11.66</v>
      </c>
      <c r="L36" s="27">
        <f>ROUND(J36*(1-((I36-15)/85)),2)</f>
        <v>11.79</v>
      </c>
    </row>
    <row r="37" spans="3:12" ht="15">
      <c r="C37" s="32">
        <v>27</v>
      </c>
      <c r="D37" s="21" t="s">
        <v>52</v>
      </c>
      <c r="E37" s="132"/>
      <c r="F37" s="129"/>
      <c r="G37" s="129"/>
      <c r="H37" s="130"/>
      <c r="I37" s="131"/>
      <c r="J37" s="26"/>
      <c r="K37" s="27"/>
      <c r="L37" s="27"/>
    </row>
    <row r="38" spans="3:12" ht="15">
      <c r="C38" s="32">
        <v>28</v>
      </c>
      <c r="D38" s="21" t="s">
        <v>53</v>
      </c>
      <c r="E38" s="133">
        <v>90.6</v>
      </c>
      <c r="F38" s="129">
        <v>364</v>
      </c>
      <c r="G38" s="129">
        <v>3</v>
      </c>
      <c r="H38" s="130">
        <v>1410</v>
      </c>
      <c r="I38" s="131">
        <v>21.4</v>
      </c>
      <c r="J38" s="26">
        <f>(H38*10/(F38*G38))</f>
        <v>12.912087912087912</v>
      </c>
      <c r="K38" s="27">
        <f>ROUND(J38*(1-((I38-14)/86)),2)</f>
        <v>11.8</v>
      </c>
      <c r="L38" s="27">
        <f>ROUND(J38*(1-((I38-15)/85)),2)</f>
        <v>11.94</v>
      </c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24.449999999999996</v>
      </c>
      <c r="J40" s="47">
        <f>AVERAGE(J11:J39)</f>
        <v>12.710622710622712</v>
      </c>
      <c r="K40" s="47">
        <f>AVERAGE(K11:K39)</f>
        <v>11.168000000000001</v>
      </c>
      <c r="L40" s="47">
        <f>AVERAGE(L11:L39)</f>
        <v>11.299000000000001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42">
    <pageSetUpPr fitToPage="1"/>
  </sheetPr>
  <dimension ref="A4:O40"/>
  <sheetViews>
    <sheetView showGridLines="0" zoomScale="85" zoomScaleNormal="85" workbookViewId="0" topLeftCell="A8">
      <selection activeCell="D24" sqref="D24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108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/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22"/>
      <c r="F11" s="23"/>
      <c r="G11" s="23"/>
      <c r="H11" s="24"/>
      <c r="I11" s="25"/>
      <c r="J11" s="26"/>
      <c r="K11" s="27"/>
      <c r="L11" s="27"/>
      <c r="M11" s="28"/>
      <c r="N11" s="29">
        <f aca="true" t="shared" si="0" ref="N11:N32">M11*10000/3.75</f>
        <v>0</v>
      </c>
    </row>
    <row r="12" spans="1:14" ht="15.75">
      <c r="A12" s="30"/>
      <c r="C12" s="20">
        <v>2</v>
      </c>
      <c r="D12" s="21" t="s">
        <v>26</v>
      </c>
      <c r="E12" s="31"/>
      <c r="F12" s="23"/>
      <c r="G12" s="23"/>
      <c r="H12" s="24"/>
      <c r="I12" s="25"/>
      <c r="J12" s="26"/>
      <c r="K12" s="27"/>
      <c r="L12" s="27"/>
      <c r="M12" s="32"/>
      <c r="N12" s="33">
        <f t="shared" si="0"/>
        <v>0</v>
      </c>
    </row>
    <row r="13" spans="3:14" ht="15">
      <c r="C13" s="20">
        <v>3</v>
      </c>
      <c r="D13" s="21" t="s">
        <v>27</v>
      </c>
      <c r="E13" s="31"/>
      <c r="F13" s="23"/>
      <c r="G13" s="23"/>
      <c r="H13" s="24"/>
      <c r="I13" s="25"/>
      <c r="J13" s="26"/>
      <c r="K13" s="27"/>
      <c r="L13" s="27"/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31"/>
      <c r="F14" s="23"/>
      <c r="G14" s="23"/>
      <c r="H14" s="24"/>
      <c r="I14" s="25"/>
      <c r="J14" s="26"/>
      <c r="K14" s="27"/>
      <c r="L14" s="27"/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31"/>
      <c r="F15" s="23"/>
      <c r="G15" s="23"/>
      <c r="H15" s="24"/>
      <c r="I15" s="25"/>
      <c r="J15" s="26"/>
      <c r="K15" s="27"/>
      <c r="L15" s="27"/>
      <c r="M15" s="10"/>
      <c r="N15" s="35">
        <f t="shared" si="0"/>
        <v>0</v>
      </c>
    </row>
    <row r="16" spans="3:14" ht="15">
      <c r="C16" s="34">
        <v>6</v>
      </c>
      <c r="D16" s="21" t="s">
        <v>30</v>
      </c>
      <c r="E16" s="36"/>
      <c r="F16" s="36"/>
      <c r="G16" s="36"/>
      <c r="H16" s="36"/>
      <c r="I16" s="37"/>
      <c r="J16" s="26"/>
      <c r="K16" s="27"/>
      <c r="L16" s="27"/>
      <c r="M16" s="10"/>
      <c r="N16" s="35">
        <f t="shared" si="0"/>
        <v>0</v>
      </c>
    </row>
    <row r="17" spans="3:14" ht="15">
      <c r="C17" s="34">
        <v>7</v>
      </c>
      <c r="D17" s="21" t="s">
        <v>31</v>
      </c>
      <c r="E17" s="31"/>
      <c r="F17" s="23"/>
      <c r="G17" s="23"/>
      <c r="H17" s="24"/>
      <c r="I17" s="25"/>
      <c r="J17" s="26"/>
      <c r="K17" s="27"/>
      <c r="L17" s="27"/>
      <c r="M17" s="10"/>
      <c r="N17" s="35">
        <f t="shared" si="0"/>
        <v>0</v>
      </c>
    </row>
    <row r="18" spans="3:14" ht="15">
      <c r="C18" s="34">
        <v>8</v>
      </c>
      <c r="D18" s="21" t="s">
        <v>32</v>
      </c>
      <c r="E18" s="31"/>
      <c r="F18" s="23"/>
      <c r="G18" s="23"/>
      <c r="H18" s="24"/>
      <c r="I18" s="25"/>
      <c r="J18" s="26"/>
      <c r="K18" s="27"/>
      <c r="L18" s="27"/>
      <c r="M18" s="10"/>
      <c r="N18" s="35">
        <f t="shared" si="0"/>
        <v>0</v>
      </c>
    </row>
    <row r="19" spans="3:14" ht="15">
      <c r="C19" s="34">
        <v>9</v>
      </c>
      <c r="D19" s="21" t="s">
        <v>33</v>
      </c>
      <c r="E19" s="31"/>
      <c r="F19" s="23"/>
      <c r="G19" s="23"/>
      <c r="H19" s="24"/>
      <c r="I19" s="25"/>
      <c r="J19" s="26"/>
      <c r="K19" s="27"/>
      <c r="L19" s="27"/>
      <c r="M19" s="10"/>
      <c r="N19" s="35">
        <f t="shared" si="0"/>
        <v>0</v>
      </c>
    </row>
    <row r="20" spans="3:14" ht="15">
      <c r="C20" s="34">
        <v>10</v>
      </c>
      <c r="D20" s="21" t="s">
        <v>34</v>
      </c>
      <c r="E20" s="31"/>
      <c r="F20" s="23"/>
      <c r="G20" s="23"/>
      <c r="H20" s="24"/>
      <c r="I20" s="25"/>
      <c r="J20" s="26"/>
      <c r="K20" s="27"/>
      <c r="L20" s="27"/>
      <c r="M20" s="10"/>
      <c r="N20" s="35">
        <f t="shared" si="0"/>
        <v>0</v>
      </c>
    </row>
    <row r="21" spans="3:14" ht="15">
      <c r="C21" s="34">
        <v>11</v>
      </c>
      <c r="D21" s="21" t="s">
        <v>35</v>
      </c>
      <c r="E21" s="31"/>
      <c r="F21" s="23"/>
      <c r="G21" s="23"/>
      <c r="H21" s="24"/>
      <c r="I21" s="25"/>
      <c r="J21" s="26"/>
      <c r="K21" s="27"/>
      <c r="L21" s="27"/>
      <c r="M21" s="10"/>
      <c r="N21" s="35">
        <f t="shared" si="0"/>
        <v>0</v>
      </c>
    </row>
    <row r="22" spans="3:14" ht="15">
      <c r="C22" s="34">
        <v>12</v>
      </c>
      <c r="D22" s="21" t="s">
        <v>36</v>
      </c>
      <c r="E22" s="31"/>
      <c r="F22" s="23"/>
      <c r="G22" s="23"/>
      <c r="H22" s="24"/>
      <c r="I22" s="25"/>
      <c r="J22" s="26"/>
      <c r="K22" s="27"/>
      <c r="L22" s="27"/>
      <c r="M22" s="10"/>
      <c r="N22" s="35">
        <f t="shared" si="0"/>
        <v>0</v>
      </c>
    </row>
    <row r="23" spans="3:14" ht="15">
      <c r="C23" s="34">
        <v>13</v>
      </c>
      <c r="D23" s="21" t="s">
        <v>37</v>
      </c>
      <c r="E23" s="31"/>
      <c r="F23" s="23"/>
      <c r="G23" s="23"/>
      <c r="H23" s="24"/>
      <c r="I23" s="25"/>
      <c r="J23" s="26"/>
      <c r="K23" s="27"/>
      <c r="L23" s="27"/>
      <c r="M23" s="10"/>
      <c r="N23" s="35">
        <f t="shared" si="0"/>
        <v>0</v>
      </c>
    </row>
    <row r="24" spans="3:14" ht="15">
      <c r="C24" s="34">
        <v>14</v>
      </c>
      <c r="D24" s="21" t="s">
        <v>38</v>
      </c>
      <c r="E24" s="45"/>
      <c r="F24" s="23"/>
      <c r="G24" s="23"/>
      <c r="H24" s="24"/>
      <c r="I24" s="25"/>
      <c r="J24" s="26"/>
      <c r="K24" s="27"/>
      <c r="L24" s="27"/>
      <c r="M24" s="10"/>
      <c r="N24" s="35">
        <f t="shared" si="0"/>
        <v>0</v>
      </c>
    </row>
    <row r="25" spans="3:14" ht="15">
      <c r="C25" s="34">
        <v>15</v>
      </c>
      <c r="D25" s="21" t="s">
        <v>39</v>
      </c>
      <c r="E25" s="139">
        <v>82.7</v>
      </c>
      <c r="F25" s="140">
        <v>182</v>
      </c>
      <c r="G25" s="140">
        <v>3.75</v>
      </c>
      <c r="H25" s="140">
        <v>955</v>
      </c>
      <c r="I25" s="141">
        <v>30</v>
      </c>
      <c r="J25" s="26">
        <f>(H25*10/(F25*G25))</f>
        <v>13.992673992673993</v>
      </c>
      <c r="K25" s="27">
        <f>ROUND(J25*(1-((I25-14)/86)),2)</f>
        <v>11.39</v>
      </c>
      <c r="L25" s="27">
        <f>ROUND(J25*(1-((I25-15)/85)),2)</f>
        <v>11.52</v>
      </c>
      <c r="M25" s="10"/>
      <c r="N25" s="35">
        <f t="shared" si="0"/>
        <v>0</v>
      </c>
    </row>
    <row r="26" spans="3:14" ht="15">
      <c r="C26" s="34">
        <v>16</v>
      </c>
      <c r="D26" s="21" t="s">
        <v>40</v>
      </c>
      <c r="E26" s="142">
        <v>88</v>
      </c>
      <c r="F26" s="143">
        <v>182</v>
      </c>
      <c r="G26" s="143">
        <v>3.75</v>
      </c>
      <c r="H26" s="143">
        <v>867</v>
      </c>
      <c r="I26" s="144">
        <v>27.8</v>
      </c>
      <c r="J26" s="26">
        <f>(H26*10/(F26*G26))</f>
        <v>12.703296703296703</v>
      </c>
      <c r="K26" s="27">
        <f>ROUND(J26*(1-((I26-14)/86)),2)</f>
        <v>10.66</v>
      </c>
      <c r="L26" s="27">
        <f>ROUND(J26*(1-((I26-15)/85)),2)</f>
        <v>10.79</v>
      </c>
      <c r="M26" s="10"/>
      <c r="N26" s="35">
        <f t="shared" si="0"/>
        <v>0</v>
      </c>
    </row>
    <row r="27" spans="3:14" ht="15">
      <c r="C27" s="34">
        <v>17</v>
      </c>
      <c r="D27" s="21" t="s">
        <v>41</v>
      </c>
      <c r="E27" s="45"/>
      <c r="F27" s="145"/>
      <c r="G27" s="145"/>
      <c r="H27" s="146"/>
      <c r="I27" s="147"/>
      <c r="J27" s="26"/>
      <c r="K27" s="27"/>
      <c r="L27" s="27"/>
      <c r="M27" s="10"/>
      <c r="N27" s="35">
        <f t="shared" si="0"/>
        <v>0</v>
      </c>
    </row>
    <row r="28" spans="3:14" ht="15">
      <c r="C28" s="34">
        <v>18</v>
      </c>
      <c r="D28" s="21" t="s">
        <v>42</v>
      </c>
      <c r="E28" s="45"/>
      <c r="F28" s="145"/>
      <c r="G28" s="145"/>
      <c r="H28" s="146"/>
      <c r="I28" s="147"/>
      <c r="J28" s="26"/>
      <c r="K28" s="27"/>
      <c r="L28" s="27"/>
      <c r="M28" s="10"/>
      <c r="N28" s="35">
        <f t="shared" si="0"/>
        <v>0</v>
      </c>
    </row>
    <row r="29" spans="3:14" ht="15">
      <c r="C29" s="34">
        <v>19</v>
      </c>
      <c r="D29" s="21" t="s">
        <v>43</v>
      </c>
      <c r="E29" s="45"/>
      <c r="F29" s="145"/>
      <c r="G29" s="145"/>
      <c r="H29" s="146"/>
      <c r="I29" s="147"/>
      <c r="J29" s="26"/>
      <c r="K29" s="27"/>
      <c r="L29" s="27"/>
      <c r="M29" s="10"/>
      <c r="N29" s="35">
        <f t="shared" si="0"/>
        <v>0</v>
      </c>
    </row>
    <row r="30" spans="3:15" ht="15">
      <c r="C30" s="34">
        <v>20</v>
      </c>
      <c r="D30" s="21" t="s">
        <v>44</v>
      </c>
      <c r="E30" s="139">
        <v>85.3</v>
      </c>
      <c r="F30" s="140">
        <v>182</v>
      </c>
      <c r="G30" s="140">
        <v>3.75</v>
      </c>
      <c r="H30" s="140">
        <v>882</v>
      </c>
      <c r="I30" s="141">
        <v>30.1</v>
      </c>
      <c r="J30" s="26">
        <f>(H30*10/(F30*G30))</f>
        <v>12.923076923076923</v>
      </c>
      <c r="K30" s="27">
        <f>ROUND(J30*(1-((I30-14)/86)),2)</f>
        <v>10.5</v>
      </c>
      <c r="L30" s="27">
        <f>ROUND(J30*(1-((I30-15)/85)),2)</f>
        <v>10.63</v>
      </c>
      <c r="M30" s="10"/>
      <c r="N30" s="35">
        <f t="shared" si="0"/>
        <v>0</v>
      </c>
      <c r="O30" t="s">
        <v>45</v>
      </c>
    </row>
    <row r="31" spans="3:14" ht="15">
      <c r="C31" s="34">
        <v>21</v>
      </c>
      <c r="D31" s="21" t="s">
        <v>46</v>
      </c>
      <c r="E31" s="148"/>
      <c r="F31" s="149"/>
      <c r="G31" s="149"/>
      <c r="H31" s="150"/>
      <c r="I31" s="151"/>
      <c r="J31" s="26"/>
      <c r="K31" s="27"/>
      <c r="L31" s="27"/>
      <c r="M31" s="10"/>
      <c r="N31" s="35">
        <f t="shared" si="0"/>
        <v>0</v>
      </c>
    </row>
    <row r="32" spans="3:14" ht="15">
      <c r="C32" s="34">
        <v>22</v>
      </c>
      <c r="D32" s="21" t="s">
        <v>47</v>
      </c>
      <c r="E32" s="152">
        <v>85.3</v>
      </c>
      <c r="F32" s="153">
        <v>182</v>
      </c>
      <c r="G32" s="153">
        <v>3.75</v>
      </c>
      <c r="H32" s="153">
        <v>832</v>
      </c>
      <c r="I32" s="153">
        <v>28.2</v>
      </c>
      <c r="J32" s="26">
        <f>(H32*10/(F32*G32))</f>
        <v>12.19047619047619</v>
      </c>
      <c r="K32" s="27">
        <f>ROUND(J32*(1-((I32-14)/86)),2)</f>
        <v>10.18</v>
      </c>
      <c r="L32" s="27">
        <f>ROUND(J32*(1-((I32-15)/85)),2)</f>
        <v>10.3</v>
      </c>
      <c r="M32" s="10"/>
      <c r="N32" s="35">
        <f t="shared" si="0"/>
        <v>0</v>
      </c>
    </row>
    <row r="33" spans="3:12" ht="15">
      <c r="C33" s="32">
        <v>23</v>
      </c>
      <c r="D33" s="21" t="s">
        <v>48</v>
      </c>
      <c r="E33" s="45"/>
      <c r="F33" s="145"/>
      <c r="G33" s="145"/>
      <c r="H33" s="146"/>
      <c r="I33" s="147"/>
      <c r="J33" s="26"/>
      <c r="K33" s="27"/>
      <c r="L33" s="27"/>
    </row>
    <row r="34" spans="3:12" ht="15">
      <c r="C34" s="32">
        <v>24</v>
      </c>
      <c r="D34" s="21" t="s">
        <v>49</v>
      </c>
      <c r="E34" s="142">
        <v>80</v>
      </c>
      <c r="F34" s="143">
        <v>182</v>
      </c>
      <c r="G34" s="143">
        <v>3.75</v>
      </c>
      <c r="H34" s="143">
        <v>960</v>
      </c>
      <c r="I34" s="144">
        <v>29</v>
      </c>
      <c r="J34" s="26">
        <f>(H34*10/(F34*G34))</f>
        <v>14.065934065934066</v>
      </c>
      <c r="K34" s="27">
        <f>ROUND(J34*(1-((I34-14)/86)),2)</f>
        <v>11.61</v>
      </c>
      <c r="L34" s="27">
        <f>ROUND(J34*(1-((I34-15)/85)),2)</f>
        <v>11.75</v>
      </c>
    </row>
    <row r="35" spans="3:12" ht="15">
      <c r="C35" s="32">
        <v>25</v>
      </c>
      <c r="D35" s="21" t="s">
        <v>50</v>
      </c>
      <c r="E35" s="139">
        <v>90.7</v>
      </c>
      <c r="F35" s="140">
        <v>182</v>
      </c>
      <c r="G35" s="140">
        <v>3.75</v>
      </c>
      <c r="H35" s="140">
        <v>973</v>
      </c>
      <c r="I35" s="141">
        <v>28.5</v>
      </c>
      <c r="J35" s="26">
        <f>(H35*10/(F35*G35))</f>
        <v>14.256410256410257</v>
      </c>
      <c r="K35" s="27">
        <f>ROUND(J35*(1-((I35-14)/86)),2)</f>
        <v>11.85</v>
      </c>
      <c r="L35" s="27">
        <f>ROUND(J35*(1-((I35-15)/85)),2)</f>
        <v>11.99</v>
      </c>
    </row>
    <row r="36" spans="3:12" ht="15">
      <c r="C36" s="32">
        <v>26</v>
      </c>
      <c r="D36" s="21" t="s">
        <v>51</v>
      </c>
      <c r="E36" s="139">
        <v>88</v>
      </c>
      <c r="F36" s="140">
        <v>182</v>
      </c>
      <c r="G36" s="140">
        <v>3.75</v>
      </c>
      <c r="H36" s="140">
        <v>950</v>
      </c>
      <c r="I36" s="141">
        <v>27.3</v>
      </c>
      <c r="J36" s="26">
        <f>(H36*10/(F36*G36))</f>
        <v>13.91941391941392</v>
      </c>
      <c r="K36" s="27">
        <f>ROUND(J36*(1-((I36-14)/86)),2)</f>
        <v>11.77</v>
      </c>
      <c r="L36" s="27">
        <f>ROUND(J36*(1-((I36-15)/85)),2)</f>
        <v>11.91</v>
      </c>
    </row>
    <row r="37" spans="3:12" ht="15">
      <c r="C37" s="32">
        <v>27</v>
      </c>
      <c r="D37" s="21" t="s">
        <v>52</v>
      </c>
      <c r="E37" s="45"/>
      <c r="F37" s="23"/>
      <c r="G37" s="23"/>
      <c r="H37" s="24"/>
      <c r="I37" s="25"/>
      <c r="J37" s="26"/>
      <c r="K37" s="27"/>
      <c r="L37" s="27"/>
    </row>
    <row r="38" spans="3:12" ht="15">
      <c r="C38" s="32">
        <v>28</v>
      </c>
      <c r="D38" s="21" t="s">
        <v>53</v>
      </c>
      <c r="E38" s="45"/>
      <c r="F38" s="23"/>
      <c r="G38" s="23"/>
      <c r="H38" s="24"/>
      <c r="I38" s="25"/>
      <c r="J38" s="26"/>
      <c r="K38" s="27"/>
      <c r="L38" s="27"/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28.700000000000006</v>
      </c>
      <c r="J40" s="47">
        <f>AVERAGE(J11:J39)</f>
        <v>13.435897435897434</v>
      </c>
      <c r="K40" s="47">
        <f>AVERAGE(K11:K39)</f>
        <v>11.137142857142857</v>
      </c>
      <c r="L40" s="47">
        <f>AVERAGE(L11:L39)</f>
        <v>11.269999999999998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H23"/>
  <sheetViews>
    <sheetView workbookViewId="0" topLeftCell="A1">
      <selection activeCell="K20" sqref="K20"/>
    </sheetView>
  </sheetViews>
  <sheetFormatPr defaultColWidth="9.00390625" defaultRowHeight="12.75"/>
  <cols>
    <col min="2" max="2" width="18.00390625" style="0" customWidth="1"/>
    <col min="3" max="3" width="12.00390625" style="0" customWidth="1"/>
    <col min="4" max="4" width="14.625" style="0" customWidth="1"/>
    <col min="5" max="5" width="13.00390625" style="0" customWidth="1"/>
    <col min="6" max="6" width="16.125" style="0" customWidth="1"/>
    <col min="7" max="7" width="12.875" style="0" bestFit="1" customWidth="1"/>
    <col min="8" max="8" width="12.75390625" style="0" customWidth="1"/>
    <col min="10" max="10" width="18.00390625" style="0" bestFit="1" customWidth="1"/>
  </cols>
  <sheetData>
    <row r="3" ht="12.75">
      <c r="B3" s="1"/>
    </row>
    <row r="4" ht="22.5">
      <c r="B4" s="81" t="s">
        <v>86</v>
      </c>
    </row>
    <row r="5" ht="20.25">
      <c r="B5" s="82" t="s">
        <v>67</v>
      </c>
    </row>
    <row r="6" ht="20.25">
      <c r="B6" s="82" t="s">
        <v>68</v>
      </c>
    </row>
    <row r="7" ht="20.25">
      <c r="B7" s="82" t="s">
        <v>69</v>
      </c>
    </row>
    <row r="8" spans="1:2" ht="16.5" thickBot="1">
      <c r="A8" s="5"/>
      <c r="B8" s="83" t="s">
        <v>112</v>
      </c>
    </row>
    <row r="9" spans="2:8" ht="15">
      <c r="B9" s="84" t="s">
        <v>3</v>
      </c>
      <c r="C9" s="85"/>
      <c r="D9" s="85" t="s">
        <v>70</v>
      </c>
      <c r="E9" s="85" t="s">
        <v>71</v>
      </c>
      <c r="F9" s="85" t="s">
        <v>72</v>
      </c>
      <c r="G9" s="85" t="s">
        <v>73</v>
      </c>
      <c r="H9" s="86" t="s">
        <v>74</v>
      </c>
    </row>
    <row r="10" spans="1:8" ht="18.75" thickBot="1">
      <c r="A10" s="6"/>
      <c r="B10" s="242" t="s">
        <v>14</v>
      </c>
      <c r="C10" s="243" t="s">
        <v>75</v>
      </c>
      <c r="D10" s="244" t="s">
        <v>76</v>
      </c>
      <c r="E10" s="245" t="s">
        <v>77</v>
      </c>
      <c r="F10" s="246" t="s">
        <v>78</v>
      </c>
      <c r="G10" s="247" t="s">
        <v>22</v>
      </c>
      <c r="H10" s="248" t="s">
        <v>79</v>
      </c>
    </row>
    <row r="11" spans="2:8" ht="18">
      <c r="B11" s="235" t="s">
        <v>81</v>
      </c>
      <c r="C11" s="258">
        <v>240</v>
      </c>
      <c r="D11" s="237">
        <f>COUNT('08-ISO-ZIARNO-Wyszatyce'!I21,'08-ISO-ZIARNO-Niziny'!I21,'08-ISO-ZIARNO-Głuchów'!I21,'08-ISO-ZIARNO-Sieczka'!I21,'08-ISO-ZIARNO-Pekaniec'!I21,'08-ISO-ZIARNO-Motyka'!I21,'08-ISO-ZIARNO-Palonka'!I21,'08-ISO-ZIARNO-Spustek'!I21,'08-ISO-ZIARNO-Sus'!I21,'08-ISO-ZIARNO-Gilowski+PAT'!I21)</f>
        <v>9</v>
      </c>
      <c r="E11" s="238">
        <f>AVERAGE('08-ISO-ZIARNO-Wyszatyce'!E21,'08-ISO-ZIARNO-Niziny'!E21,'08-ISO-ZIARNO-Głuchów'!E21,'08-ISO-ZIARNO-Sieczka'!E21,'08-ISO-ZIARNO-Pekaniec'!E21,'08-ISO-ZIARNO-Motyka'!E21,'08-ISO-ZIARNO-Palonka'!E21,'08-ISO-ZIARNO-Spustek'!E21,'08-ISO-ZIARNO-Sus'!E21,'08-ISO-ZIARNO-Gilowski+PAT'!E21)</f>
        <v>84.84777777777778</v>
      </c>
      <c r="F11" s="239">
        <f>AVERAGE('08-ISO-ZIARNO-Wyszatyce'!I21,'08-ISO-ZIARNO-Niziny'!I21,'08-ISO-ZIARNO-Głuchów'!I21,'08-ISO-ZIARNO-Sieczka'!I21,'08-ISO-ZIARNO-Pekaniec'!I21,'08-ISO-ZIARNO-Motyka'!I21,'08-ISO-ZIARNO-Palonka'!I21,'08-ISO-ZIARNO-Spustek'!I21,'08-ISO-ZIARNO-Sus'!I21,'08-ISO-ZIARNO-Gilowski+PAT'!I21)</f>
        <v>26.600000000000005</v>
      </c>
      <c r="G11" s="240">
        <f>AVERAGE('08-ISO-ZIARNO-Wyszatyce'!L21,'08-ISO-ZIARNO-Niziny'!L21,'08-ISO-ZIARNO-Głuchów'!L21,'08-ISO-ZIARNO-Sieczka'!L21,'08-ISO-ZIARNO-Pekaniec'!L21,'08-ISO-ZIARNO-Motyka'!L21,'08-ISO-ZIARNO-Palonka'!L21,'08-ISO-ZIARNO-Spustek'!L21,'08-ISO-ZIARNO-Sus'!L21,'08-ISO-ZIARNO-Gilowski+PAT'!L21)</f>
        <v>10.925555555555555</v>
      </c>
      <c r="H11" s="241">
        <f>MAX('08-ISO-ZIARNO-Wyszatyce'!L21,'08-ISO-ZIARNO-Niziny'!L21,'08-ISO-ZIARNO-Głuchów'!L21,'08-ISO-ZIARNO-Sieczka'!L21,'08-ISO-ZIARNO-Pekaniec'!L21,'08-ISO-ZIARNO-Motyka'!L21,'08-ISO-ZIARNO-Palonka'!L21,'08-ISO-ZIARNO-Spustek'!L21,'08-ISO-ZIARNO-Sus'!L21,'08-ISO-ZIARNO-Gilowski+PAT'!L21)</f>
        <v>12.4</v>
      </c>
    </row>
    <row r="12" spans="2:8" ht="18">
      <c r="B12" s="107" t="s">
        <v>80</v>
      </c>
      <c r="C12" s="113">
        <v>250</v>
      </c>
      <c r="D12" s="114">
        <f>COUNT('08-ISO-ZIARNO-Wyszatyce'!I22,'08-ISO-ZIARNO-Niziny'!I22,'08-ISO-ZIARNO-Głuchów'!I22,'08-ISO-ZIARNO-Sieczka'!I22,'08-ISO-ZIARNO-Pekaniec'!I22,'08-ISO-ZIARNO-Motyka'!I22,'08-ISO-ZIARNO-Palonka'!I22,'08-ISO-ZIARNO-Spustek'!I22,'08-ISO-ZIARNO-Sus'!I22,'08-ISO-ZIARNO-Gilowski+PAT'!I22)</f>
        <v>9</v>
      </c>
      <c r="E12" s="124">
        <f>AVERAGE('08-ISO-ZIARNO-Wyszatyce'!E22,'08-ISO-ZIARNO-Niziny'!E22,'08-ISO-ZIARNO-Głuchów'!E22,'08-ISO-ZIARNO-Sieczka'!E22,'08-ISO-ZIARNO-Pekaniec'!E22,'08-ISO-ZIARNO-Motyka'!E22,'08-ISO-ZIARNO-Palonka'!E22,'08-ISO-ZIARNO-Spustek'!E22,'08-ISO-ZIARNO-Sus'!E22,'08-ISO-ZIARNO-Gilowski+PAT'!E22)</f>
        <v>83.84444444444445</v>
      </c>
      <c r="F12" s="115">
        <f>AVERAGE('08-ISO-ZIARNO-Wyszatyce'!I22,'08-ISO-ZIARNO-Niziny'!I22,'08-ISO-ZIARNO-Głuchów'!I22,'08-ISO-ZIARNO-Sieczka'!I22,'08-ISO-ZIARNO-Pekaniec'!I22,'08-ISO-ZIARNO-Motyka'!I22,'08-ISO-ZIARNO-Palonka'!I22,'08-ISO-ZIARNO-Spustek'!I22,'08-ISO-ZIARNO-Sus'!I22,'08-ISO-ZIARNO-Gilowski+PAT'!I22)</f>
        <v>27.322222222222223</v>
      </c>
      <c r="G12" s="120">
        <f>AVERAGE('08-ISO-ZIARNO-Wyszatyce'!L22,'08-ISO-ZIARNO-Niziny'!L22,'08-ISO-ZIARNO-Głuchów'!L22,'08-ISO-ZIARNO-Sieczka'!L22,'08-ISO-ZIARNO-Pekaniec'!L22,'08-ISO-ZIARNO-Motyka'!L22,'08-ISO-ZIARNO-Palonka'!L22,'08-ISO-ZIARNO-Spustek'!L22,'08-ISO-ZIARNO-Sus'!L22,'08-ISO-ZIARNO-Gilowski+PAT'!L22)</f>
        <v>11.494444444444445</v>
      </c>
      <c r="H12" s="121">
        <f>MAX('08-ISO-ZIARNO-Wyszatyce'!L22,'08-ISO-ZIARNO-Niziny'!L22,'08-ISO-ZIARNO-Głuchów'!L22,'08-ISO-ZIARNO-Sieczka'!L22,'08-ISO-ZIARNO-Pekaniec'!L22,'08-ISO-ZIARNO-Motyka'!L22,'08-ISO-ZIARNO-Palonka'!L22,'08-ISO-ZIARNO-Spustek'!L22,'08-ISO-ZIARNO-Sus'!L22,'08-ISO-ZIARNO-Gilowski+PAT'!L22)</f>
        <v>13.96</v>
      </c>
    </row>
    <row r="13" spans="2:8" ht="18">
      <c r="B13" s="107" t="s">
        <v>89</v>
      </c>
      <c r="C13" s="116">
        <v>260</v>
      </c>
      <c r="D13" s="114">
        <f>COUNT('08-ISO-ZIARNO-Wyszatyce'!I25,'08-ISO-ZIARNO-Niziny'!I25,'08-ISO-ZIARNO-Głuchów'!I25,'08-ISO-ZIARNO-Sieczka'!I25,'08-ISO-ZIARNO-Pekaniec'!I25,'08-ISO-ZIARNO-Motyka'!I25,'08-ISO-ZIARNO-Palonka'!I25,'08-ISO-ZIARNO-Spustek'!I25,'08-ISO-ZIARNO-Sus'!I25,'08-ISO-ZIARNO-Gilowski+PAT'!I25)</f>
        <v>1</v>
      </c>
      <c r="E13" s="124">
        <f>AVERAGE('08-ISO-ZIARNO-Wyszatyce'!E25,'08-ISO-ZIARNO-Niziny'!E25,'08-ISO-ZIARNO-Głuchów'!E25,'08-ISO-ZIARNO-Sieczka'!E25,'08-ISO-ZIARNO-Pekaniec'!E25,'08-ISO-ZIARNO-Motyka'!E25,'08-ISO-ZIARNO-Palonka'!E25,'08-ISO-ZIARNO-Spustek'!E25,'08-ISO-ZIARNO-Sus'!E25,'08-ISO-ZIARNO-Gilowski+PAT'!E25)</f>
        <v>82.7</v>
      </c>
      <c r="F13" s="115">
        <f>AVERAGE('08-ISO-ZIARNO-Wyszatyce'!I25,'08-ISO-ZIARNO-Niziny'!I25,'08-ISO-ZIARNO-Głuchów'!I25,'08-ISO-ZIARNO-Sieczka'!I25,'08-ISO-ZIARNO-Pekaniec'!I25,'08-ISO-ZIARNO-Motyka'!I25,'08-ISO-ZIARNO-Palonka'!I25,'08-ISO-ZIARNO-Spustek'!I25,'08-ISO-ZIARNO-Sus'!I25,'08-ISO-ZIARNO-Gilowski+PAT'!I25)</f>
        <v>30</v>
      </c>
      <c r="G13" s="120">
        <f>AVERAGE('08-ISO-ZIARNO-Wyszatyce'!L25,'08-ISO-ZIARNO-Niziny'!L25,'08-ISO-ZIARNO-Głuchów'!L25,'08-ISO-ZIARNO-Sieczka'!L25,'08-ISO-ZIARNO-Pekaniec'!L25,'08-ISO-ZIARNO-Motyka'!L25,'08-ISO-ZIARNO-Palonka'!L25,'08-ISO-ZIARNO-Spustek'!L25,'08-ISO-ZIARNO-Sus'!L25,'08-ISO-ZIARNO-Gilowski+PAT'!L25)</f>
        <v>11.52</v>
      </c>
      <c r="H13" s="121">
        <f>MAX('08-ISO-ZIARNO-Wyszatyce'!L25,'08-ISO-ZIARNO-Niziny'!L25,'08-ISO-ZIARNO-Głuchów'!L25,'08-ISO-ZIARNO-Sieczka'!L25,'08-ISO-ZIARNO-Pekaniec'!L25,'08-ISO-ZIARNO-Motyka'!L25,'08-ISO-ZIARNO-Palonka'!L25,'08-ISO-ZIARNO-Spustek'!L25,'08-ISO-ZIARNO-Sus'!L25,'08-ISO-ZIARNO-Gilowski+PAT'!L25)</f>
        <v>11.52</v>
      </c>
    </row>
    <row r="14" spans="2:8" ht="18">
      <c r="B14" s="228" t="s">
        <v>82</v>
      </c>
      <c r="C14" s="256">
        <v>260</v>
      </c>
      <c r="D14" s="230">
        <f>COUNT('08-ISO-ZIARNO-Wyszatyce'!I26,'08-ISO-ZIARNO-Niziny'!I26,'08-ISO-ZIARNO-Głuchów'!I26,'08-ISO-ZIARNO-Sieczka'!I26,'08-ISO-ZIARNO-Pekaniec'!I26,'08-ISO-ZIARNO-Motyka'!I26,'08-ISO-ZIARNO-Palonka'!I26,'08-ISO-ZIARNO-Spustek'!I26,'08-ISO-ZIARNO-Sus'!I26,'08-ISO-ZIARNO-Gilowski+PAT'!I26)</f>
        <v>10</v>
      </c>
      <c r="E14" s="231">
        <f>AVERAGE('08-ISO-ZIARNO-Wyszatyce'!E26,'08-ISO-ZIARNO-Niziny'!E26,'08-ISO-ZIARNO-Głuchów'!E26,'08-ISO-ZIARNO-Sieczka'!E26,'08-ISO-ZIARNO-Pekaniec'!E26,'08-ISO-ZIARNO-Motyka'!E26,'08-ISO-ZIARNO-Palonka'!E26,'08-ISO-ZIARNO-Spustek'!E26,'08-ISO-ZIARNO-Sus'!E26,'08-ISO-ZIARNO-Gilowski+PAT'!E26)</f>
        <v>79.16</v>
      </c>
      <c r="F14" s="232">
        <f>AVERAGE('08-ISO-ZIARNO-Wyszatyce'!I26,'08-ISO-ZIARNO-Niziny'!I26,'08-ISO-ZIARNO-Głuchów'!I26,'08-ISO-ZIARNO-Sieczka'!I26,'08-ISO-ZIARNO-Pekaniec'!I26,'08-ISO-ZIARNO-Motyka'!I26,'08-ISO-ZIARNO-Palonka'!I26,'08-ISO-ZIARNO-Spustek'!I26,'08-ISO-ZIARNO-Sus'!I26,'08-ISO-ZIARNO-Gilowski+PAT'!I26)</f>
        <v>26.550000000000004</v>
      </c>
      <c r="G14" s="233">
        <f>AVERAGE('08-ISO-ZIARNO-Wyszatyce'!L26,'08-ISO-ZIARNO-Niziny'!L26,'08-ISO-ZIARNO-Głuchów'!L26,'08-ISO-ZIARNO-Sieczka'!L26,'08-ISO-ZIARNO-Pekaniec'!L26,'08-ISO-ZIARNO-Motyka'!L26,'08-ISO-ZIARNO-Palonka'!L26,'08-ISO-ZIARNO-Spustek'!L26,'08-ISO-ZIARNO-Sus'!L26,'08-ISO-ZIARNO-Gilowski+PAT'!L26)</f>
        <v>11.392</v>
      </c>
      <c r="H14" s="234">
        <f>MAX('08-ISO-ZIARNO-Wyszatyce'!L26,'08-ISO-ZIARNO-Niziny'!L26,'08-ISO-ZIARNO-Głuchów'!L26,'08-ISO-ZIARNO-Sieczka'!L26,'08-ISO-ZIARNO-Pekaniec'!L26,'08-ISO-ZIARNO-Motyka'!L26,'08-ISO-ZIARNO-Palonka'!L26,'08-ISO-ZIARNO-Spustek'!L26,'08-ISO-ZIARNO-Sus'!L26,'08-ISO-ZIARNO-Gilowski+PAT'!L26)</f>
        <v>12.69</v>
      </c>
    </row>
    <row r="15" spans="2:8" ht="18">
      <c r="B15" s="228" t="s">
        <v>83</v>
      </c>
      <c r="C15" s="256">
        <v>250</v>
      </c>
      <c r="D15" s="230">
        <f>COUNT('08-ISO-ZIARNO-Wyszatyce'!I28,'08-ISO-ZIARNO-Niziny'!I28,'08-ISO-ZIARNO-Głuchów'!I28,'08-ISO-ZIARNO-Sieczka'!I28,'08-ISO-ZIARNO-Pekaniec'!I28,'08-ISO-ZIARNO-Motyka'!I28,'08-ISO-ZIARNO-Palonka'!I28,'08-ISO-ZIARNO-Spustek'!I28,'08-ISO-ZIARNO-Sus'!I28,'08-ISO-ZIARNO-Gilowski+PAT'!I28)</f>
        <v>9</v>
      </c>
      <c r="E15" s="231">
        <f>AVERAGE('08-ISO-ZIARNO-Wyszatyce'!E28,'08-ISO-ZIARNO-Niziny'!E28,'08-ISO-ZIARNO-Głuchów'!E28,'08-ISO-ZIARNO-Sieczka'!E28,'08-ISO-ZIARNO-Pekaniec'!E28,'08-ISO-ZIARNO-Motyka'!E28,'08-ISO-ZIARNO-Palonka'!E28,'08-ISO-ZIARNO-Spustek'!E28,'08-ISO-ZIARNO-Sus'!E28,'08-ISO-ZIARNO-Gilowski+PAT'!E28)</f>
        <v>84.74444444444445</v>
      </c>
      <c r="F15" s="232">
        <f>AVERAGE('08-ISO-ZIARNO-Wyszatyce'!I28,'08-ISO-ZIARNO-Niziny'!I28,'08-ISO-ZIARNO-Głuchów'!I28,'08-ISO-ZIARNO-Sieczka'!I28,'08-ISO-ZIARNO-Pekaniec'!I28,'08-ISO-ZIARNO-Motyka'!I28,'08-ISO-ZIARNO-Palonka'!I28,'08-ISO-ZIARNO-Spustek'!I28,'08-ISO-ZIARNO-Sus'!I28,'08-ISO-ZIARNO-Gilowski+PAT'!I28)</f>
        <v>27.01111111111111</v>
      </c>
      <c r="G15" s="233">
        <f>AVERAGE('08-ISO-ZIARNO-Wyszatyce'!L28,'08-ISO-ZIARNO-Niziny'!L28,'08-ISO-ZIARNO-Głuchów'!L28,'08-ISO-ZIARNO-Sieczka'!L28,'08-ISO-ZIARNO-Pekaniec'!L28,'08-ISO-ZIARNO-Motyka'!L28,'08-ISO-ZIARNO-Palonka'!L28,'08-ISO-ZIARNO-Spustek'!L28,'08-ISO-ZIARNO-Sus'!L28,'08-ISO-ZIARNO-Gilowski+PAT'!L28)</f>
        <v>11.297777777777778</v>
      </c>
      <c r="H15" s="234">
        <f>MAX('08-ISO-ZIARNO-Wyszatyce'!L28,'08-ISO-ZIARNO-Niziny'!L28,'08-ISO-ZIARNO-Głuchów'!L28,'08-ISO-ZIARNO-Sieczka'!L28,'08-ISO-ZIARNO-Pekaniec'!L28,'08-ISO-ZIARNO-Motyka'!L28,'08-ISO-ZIARNO-Palonka'!L28,'08-ISO-ZIARNO-Spustek'!L28,'08-ISO-ZIARNO-Sus'!L28,'08-ISO-ZIARNO-Gilowski+PAT'!L28)</f>
        <v>12.97</v>
      </c>
    </row>
    <row r="16" spans="2:8" ht="18">
      <c r="B16" s="228" t="s">
        <v>84</v>
      </c>
      <c r="C16" s="256">
        <v>280</v>
      </c>
      <c r="D16" s="230">
        <f>COUNT('08-ISO-ZIARNO-Wyszatyce'!I30,'08-ISO-ZIARNO-Niziny'!I30,'08-ISO-ZIARNO-Głuchów'!I30,'08-ISO-ZIARNO-Sieczka'!I30,'08-ISO-ZIARNO-Pekaniec'!I30,'08-ISO-ZIARNO-Motyka'!I30,'08-ISO-ZIARNO-Palonka'!I30,'08-ISO-ZIARNO-Spustek'!I30,'08-ISO-ZIARNO-Sus'!I30,'08-ISO-ZIARNO-Gilowski+PAT'!I30)</f>
        <v>10</v>
      </c>
      <c r="E16" s="231">
        <f>AVERAGE('08-ISO-ZIARNO-Wyszatyce'!E30,'08-ISO-ZIARNO-Niziny'!E30,'08-ISO-ZIARNO-Głuchów'!E30,'08-ISO-ZIARNO-Sieczka'!E30,'08-ISO-ZIARNO-Pekaniec'!E30,'08-ISO-ZIARNO-Motyka'!E30,'08-ISO-ZIARNO-Palonka'!E30,'08-ISO-ZIARNO-Spustek'!E30,'08-ISO-ZIARNO-Sus'!E30,'08-ISO-ZIARNO-Gilowski+PAT'!E30)</f>
        <v>85.123</v>
      </c>
      <c r="F16" s="232">
        <f>AVERAGE('08-ISO-ZIARNO-Wyszatyce'!I30,'08-ISO-ZIARNO-Niziny'!I30,'08-ISO-ZIARNO-Głuchów'!I30,'08-ISO-ZIARNO-Sieczka'!I30,'08-ISO-ZIARNO-Pekaniec'!I30,'08-ISO-ZIARNO-Motyka'!I30,'08-ISO-ZIARNO-Palonka'!I30,'08-ISO-ZIARNO-Spustek'!I30,'08-ISO-ZIARNO-Sus'!I30,'08-ISO-ZIARNO-Gilowski+PAT'!I30)</f>
        <v>26.5</v>
      </c>
      <c r="G16" s="233">
        <f>AVERAGE('08-ISO-ZIARNO-Wyszatyce'!L30,'08-ISO-ZIARNO-Niziny'!L30,'08-ISO-ZIARNO-Głuchów'!L30,'08-ISO-ZIARNO-Sieczka'!L30,'08-ISO-ZIARNO-Pekaniec'!L30,'08-ISO-ZIARNO-Motyka'!L30,'08-ISO-ZIARNO-Palonka'!L30,'08-ISO-ZIARNO-Spustek'!L30,'08-ISO-ZIARNO-Sus'!L30,'08-ISO-ZIARNO-Gilowski+PAT'!L30)</f>
        <v>10.901</v>
      </c>
      <c r="H16" s="234">
        <f>MAX('08-ISO-ZIARNO-Wyszatyce'!L30,'08-ISO-ZIARNO-Niziny'!L30,'08-ISO-ZIARNO-Głuchów'!L30,'08-ISO-ZIARNO-Sieczka'!L30,'08-ISO-ZIARNO-Pekaniec'!L30,'08-ISO-ZIARNO-Motyka'!L30,'08-ISO-ZIARNO-Palonka'!L30,'08-ISO-ZIARNO-Spustek'!L30,'08-ISO-ZIARNO-Sus'!L30,'08-ISO-ZIARNO-Gilowski+PAT'!L30)</f>
        <v>13.04</v>
      </c>
    </row>
    <row r="17" spans="2:8" ht="18">
      <c r="B17" s="107" t="s">
        <v>85</v>
      </c>
      <c r="C17" s="116">
        <v>290</v>
      </c>
      <c r="D17" s="114">
        <f>COUNT('08-ISO-ZIARNO-Wyszatyce'!I32,'08-ISO-ZIARNO-Niziny'!I32,'08-ISO-ZIARNO-Głuchów'!I32,'08-ISO-ZIARNO-Sieczka'!I32,'08-ISO-ZIARNO-Pekaniec'!I32,'08-ISO-ZIARNO-Motyka'!I32,'08-ISO-ZIARNO-Palonka'!I32,'08-ISO-ZIARNO-Spustek'!I32,'08-ISO-ZIARNO-Sus'!I32,'08-ISO-ZIARNO-Gilowski+PAT'!I32)</f>
        <v>10</v>
      </c>
      <c r="E17" s="124">
        <f>AVERAGE('08-ISO-ZIARNO-Wyszatyce'!E32,'08-ISO-ZIARNO-Niziny'!E32,'08-ISO-ZIARNO-Głuchów'!E32,'08-ISO-ZIARNO-Sieczka'!E32,'08-ISO-ZIARNO-Pekaniec'!E32,'08-ISO-ZIARNO-Motyka'!E32,'08-ISO-ZIARNO-Palonka'!E32,'08-ISO-ZIARNO-Spustek'!E32,'08-ISO-ZIARNO-Sus'!E32,'08-ISO-ZIARNO-Gilowski+PAT'!E32)</f>
        <v>83.99999999999999</v>
      </c>
      <c r="F17" s="115">
        <f>AVERAGE('08-ISO-ZIARNO-Wyszatyce'!I32,'08-ISO-ZIARNO-Niziny'!I32,'08-ISO-ZIARNO-Głuchów'!I32,'08-ISO-ZIARNO-Sieczka'!I32,'08-ISO-ZIARNO-Pekaniec'!I32,'08-ISO-ZIARNO-Motyka'!I32,'08-ISO-ZIARNO-Palonka'!I32,'08-ISO-ZIARNO-Spustek'!I32,'08-ISO-ZIARNO-Sus'!I32,'08-ISO-ZIARNO-Gilowski+PAT'!I32)</f>
        <v>28.649999999999995</v>
      </c>
      <c r="G17" s="120">
        <f>AVERAGE('08-ISO-ZIARNO-Wyszatyce'!L32,'08-ISO-ZIARNO-Niziny'!L32,'08-ISO-ZIARNO-Głuchów'!L32,'08-ISO-ZIARNO-Sieczka'!L32,'08-ISO-ZIARNO-Pekaniec'!L32,'08-ISO-ZIARNO-Motyka'!L32,'08-ISO-ZIARNO-Palonka'!L32,'08-ISO-ZIARNO-Spustek'!L32,'08-ISO-ZIARNO-Sus'!L32,'08-ISO-ZIARNO-Gilowski+PAT'!L32)</f>
        <v>11.365</v>
      </c>
      <c r="H17" s="121">
        <f>MAX('08-ISO-ZIARNO-Wyszatyce'!L32,'08-ISO-ZIARNO-Niziny'!L32,'08-ISO-ZIARNO-Głuchów'!L32,'08-ISO-ZIARNO-Sieczka'!L32,'08-ISO-ZIARNO-Pekaniec'!L32,'08-ISO-ZIARNO-Motyka'!L32,'08-ISO-ZIARNO-Palonka'!L32,'08-ISO-ZIARNO-Spustek'!L32,'08-ISO-ZIARNO-Sus'!L32,'08-ISO-ZIARNO-Gilowski+PAT'!L32)</f>
        <v>13.51</v>
      </c>
    </row>
    <row r="18" spans="2:8" ht="18">
      <c r="B18" s="107" t="s">
        <v>92</v>
      </c>
      <c r="C18" s="116" t="s">
        <v>94</v>
      </c>
      <c r="D18" s="114">
        <f>COUNT('08-ISO-ZIARNO-Wyszatyce'!I34,'08-ISO-ZIARNO-Niziny'!I34,'08-ISO-ZIARNO-Głuchów'!I34,'08-ISO-ZIARNO-Sieczka'!I34,'08-ISO-ZIARNO-Pekaniec'!I34,'08-ISO-ZIARNO-Motyka'!I34,'08-ISO-ZIARNO-Palonka'!I34,'08-ISO-ZIARNO-Spustek'!I34,'08-ISO-ZIARNO-Sus'!I34,'08-ISO-ZIARNO-Gilowski+PAT'!I34)</f>
        <v>10</v>
      </c>
      <c r="E18" s="124">
        <f>AVERAGE('08-ISO-ZIARNO-Wyszatyce'!E34,'08-ISO-ZIARNO-Niziny'!E34,'08-ISO-ZIARNO-Głuchów'!E34,'08-ISO-ZIARNO-Sieczka'!E34,'08-ISO-ZIARNO-Pekaniec'!E34,'08-ISO-ZIARNO-Motyka'!E34,'08-ISO-ZIARNO-Palonka'!E34,'08-ISO-ZIARNO-Spustek'!E34,'08-ISO-ZIARNO-Sus'!E34,'08-ISO-ZIARNO-Gilowski+PAT'!E34)</f>
        <v>82.033</v>
      </c>
      <c r="F18" s="115">
        <f>AVERAGE('08-ISO-ZIARNO-Wyszatyce'!I34,'08-ISO-ZIARNO-Niziny'!I34,'08-ISO-ZIARNO-Głuchów'!I34,'08-ISO-ZIARNO-Sieczka'!I34,'08-ISO-ZIARNO-Pekaniec'!I34,'08-ISO-ZIARNO-Motyka'!I34,'08-ISO-ZIARNO-Palonka'!I34,'08-ISO-ZIARNO-Spustek'!I34,'08-ISO-ZIARNO-Sus'!I34,'08-ISO-ZIARNO-Gilowski+PAT'!I34)</f>
        <v>27.810000000000002</v>
      </c>
      <c r="G18" s="120">
        <f>AVERAGE('08-ISO-ZIARNO-Wyszatyce'!L34,'08-ISO-ZIARNO-Niziny'!L34,'08-ISO-ZIARNO-Głuchów'!L34,'08-ISO-ZIARNO-Sieczka'!L34,'08-ISO-ZIARNO-Pekaniec'!L34,'08-ISO-ZIARNO-Motyka'!L34,'08-ISO-ZIARNO-Palonka'!L34,'08-ISO-ZIARNO-Spustek'!L34,'08-ISO-ZIARNO-Sus'!L34,'08-ISO-ZIARNO-Gilowski+PAT'!L34)</f>
        <v>11.378000000000002</v>
      </c>
      <c r="H18" s="121">
        <f>MAX('08-ISO-ZIARNO-Wyszatyce'!L34,'08-ISO-ZIARNO-Niziny'!L34,'08-ISO-ZIARNO-Głuchów'!L34,'08-ISO-ZIARNO-Sieczka'!L34,'08-ISO-ZIARNO-Pekaniec'!L34,'08-ISO-ZIARNO-Motyka'!L34,'08-ISO-ZIARNO-Palonka'!L34,'08-ISO-ZIARNO-Spustek'!L34,'08-ISO-ZIARNO-Sus'!L34,'08-ISO-ZIARNO-Gilowski+PAT'!L34)</f>
        <v>13.54</v>
      </c>
    </row>
    <row r="19" spans="2:8" ht="18">
      <c r="B19" s="107" t="s">
        <v>93</v>
      </c>
      <c r="C19" s="116" t="s">
        <v>95</v>
      </c>
      <c r="D19" s="114">
        <f>COUNT('08-ISO-ZIARNO-Wyszatyce'!I35,'08-ISO-ZIARNO-Niziny'!I35,'08-ISO-ZIARNO-Głuchów'!I35,'08-ISO-ZIARNO-Sieczka'!I35,'08-ISO-ZIARNO-Pekaniec'!I35,'08-ISO-ZIARNO-Motyka'!I35,'08-ISO-ZIARNO-Palonka'!I35,'08-ISO-ZIARNO-Spustek'!I35,'08-ISO-ZIARNO-Sus'!I35,'08-ISO-ZIARNO-Gilowski+PAT'!I35)</f>
        <v>10</v>
      </c>
      <c r="E19" s="124">
        <f>AVERAGE('08-ISO-ZIARNO-Wyszatyce'!E35,'08-ISO-ZIARNO-Niziny'!E35,'08-ISO-ZIARNO-Głuchów'!E35,'08-ISO-ZIARNO-Sieczka'!E35,'08-ISO-ZIARNO-Pekaniec'!E35,'08-ISO-ZIARNO-Motyka'!E35,'08-ISO-ZIARNO-Palonka'!E35,'08-ISO-ZIARNO-Spustek'!E35,'08-ISO-ZIARNO-Sus'!E35,'08-ISO-ZIARNO-Gilowski+PAT'!E35)</f>
        <v>85.11</v>
      </c>
      <c r="F19" s="115">
        <f>AVERAGE('08-ISO-ZIARNO-Wyszatyce'!I35,'08-ISO-ZIARNO-Niziny'!I35,'08-ISO-ZIARNO-Głuchów'!I35,'08-ISO-ZIARNO-Sieczka'!I35,'08-ISO-ZIARNO-Pekaniec'!I35,'08-ISO-ZIARNO-Motyka'!I35,'08-ISO-ZIARNO-Palonka'!I35,'08-ISO-ZIARNO-Spustek'!I35,'08-ISO-ZIARNO-Sus'!I35,'08-ISO-ZIARNO-Gilowski+PAT'!I35)</f>
        <v>26.25</v>
      </c>
      <c r="G19" s="120">
        <f>AVERAGE('08-ISO-ZIARNO-Wyszatyce'!L35,'08-ISO-ZIARNO-Niziny'!L35,'08-ISO-ZIARNO-Głuchów'!L35,'08-ISO-ZIARNO-Sieczka'!L35,'08-ISO-ZIARNO-Pekaniec'!L35,'08-ISO-ZIARNO-Motyka'!L35,'08-ISO-ZIARNO-Palonka'!L35,'08-ISO-ZIARNO-Spustek'!L35,'08-ISO-ZIARNO-Sus'!L35,'08-ISO-ZIARNO-Gilowski+PAT'!L35)</f>
        <v>11.636</v>
      </c>
      <c r="H19" s="121">
        <f>MAX('08-ISO-ZIARNO-Wyszatyce'!L35,'08-ISO-ZIARNO-Niziny'!L35,'08-ISO-ZIARNO-Głuchów'!L35,'08-ISO-ZIARNO-Sieczka'!L35,'08-ISO-ZIARNO-Pekaniec'!L35,'08-ISO-ZIARNO-Motyka'!L35,'08-ISO-ZIARNO-Palonka'!L35,'08-ISO-ZIARNO-Spustek'!L35,'08-ISO-ZIARNO-Sus'!L35,'08-ISO-ZIARNO-Gilowski+PAT'!L35)</f>
        <v>12.58</v>
      </c>
    </row>
    <row r="20" spans="2:8" ht="18">
      <c r="B20" s="228" t="s">
        <v>90</v>
      </c>
      <c r="C20" s="256">
        <v>270</v>
      </c>
      <c r="D20" s="230">
        <f>COUNT('08-ISO-ZIARNO-Wyszatyce'!I36,'08-ISO-ZIARNO-Niziny'!I36,'08-ISO-ZIARNO-Głuchów'!I36,'08-ISO-ZIARNO-Sieczka'!I36,'08-ISO-ZIARNO-Pekaniec'!I36,'08-ISO-ZIARNO-Motyka'!I36,'08-ISO-ZIARNO-Palonka'!I36,'08-ISO-ZIARNO-Spustek'!I36,'08-ISO-ZIARNO-Sus'!I36,'08-ISO-ZIARNO-Gilowski+PAT'!I36)</f>
        <v>10</v>
      </c>
      <c r="E20" s="231">
        <f>AVERAGE('08-ISO-ZIARNO-Wyszatyce'!E36,'08-ISO-ZIARNO-Niziny'!E36,'08-ISO-ZIARNO-Głuchów'!E36,'08-ISO-ZIARNO-Sieczka'!E36,'08-ISO-ZIARNO-Pekaniec'!E36,'08-ISO-ZIARNO-Motyka'!E36,'08-ISO-ZIARNO-Palonka'!E36,'08-ISO-ZIARNO-Spustek'!E36,'08-ISO-ZIARNO-Sus'!E36,'08-ISO-ZIARNO-Gilowski+PAT'!E36)</f>
        <v>84.63</v>
      </c>
      <c r="F20" s="232">
        <f>AVERAGE('08-ISO-ZIARNO-Wyszatyce'!I36,'08-ISO-ZIARNO-Niziny'!I36,'08-ISO-ZIARNO-Głuchów'!I36,'08-ISO-ZIARNO-Sieczka'!I36,'08-ISO-ZIARNO-Pekaniec'!I36,'08-ISO-ZIARNO-Motyka'!I36,'08-ISO-ZIARNO-Palonka'!I36,'08-ISO-ZIARNO-Spustek'!I36,'08-ISO-ZIARNO-Sus'!I36,'08-ISO-ZIARNO-Gilowski+PAT'!I36)</f>
        <v>26.54</v>
      </c>
      <c r="G20" s="233">
        <f>AVERAGE('08-ISO-ZIARNO-Wyszatyce'!L36,'08-ISO-ZIARNO-Niziny'!L36,'08-ISO-ZIARNO-Głuchów'!L36,'08-ISO-ZIARNO-Sieczka'!L36,'08-ISO-ZIARNO-Pekaniec'!L36,'08-ISO-ZIARNO-Motyka'!L36,'08-ISO-ZIARNO-Palonka'!L36,'08-ISO-ZIARNO-Spustek'!L36,'08-ISO-ZIARNO-Sus'!L36,'08-ISO-ZIARNO-Gilowski+PAT'!L36)</f>
        <v>12.194999999999999</v>
      </c>
      <c r="H20" s="234">
        <f>MAX('08-ISO-ZIARNO-Wyszatyce'!L36,'08-ISO-ZIARNO-Niziny'!L36,'08-ISO-ZIARNO-Głuchów'!L36,'08-ISO-ZIARNO-Sieczka'!L36,'08-ISO-ZIARNO-Pekaniec'!L36,'08-ISO-ZIARNO-Motyka'!L36,'08-ISO-ZIARNO-Palonka'!L36,'08-ISO-ZIARNO-Spustek'!L36,'08-ISO-ZIARNO-Sus'!L36,'08-ISO-ZIARNO-Gilowski+PAT'!L36)</f>
        <v>15.11</v>
      </c>
    </row>
    <row r="21" spans="2:8" ht="18.75" thickBot="1">
      <c r="B21" s="249" t="s">
        <v>91</v>
      </c>
      <c r="C21" s="257">
        <v>270</v>
      </c>
      <c r="D21" s="251">
        <f>COUNT('08-ISO-ZIARNO-Wyszatyce'!I38,'08-ISO-ZIARNO-Niziny'!I38,'08-ISO-ZIARNO-Głuchów'!I38,'08-ISO-ZIARNO-Sieczka'!I38,'08-ISO-ZIARNO-Pekaniec'!I38,'08-ISO-ZIARNO-Motyka'!I38,'08-ISO-ZIARNO-Palonka'!I38,'08-ISO-ZIARNO-Spustek'!I38,'08-ISO-ZIARNO-Sus'!I38,'08-ISO-ZIARNO-Gilowski+PAT'!I38)</f>
        <v>9</v>
      </c>
      <c r="E21" s="252">
        <f>AVERAGE('08-ISO-ZIARNO-Wyszatyce'!E38,'08-ISO-ZIARNO-Niziny'!E38,'08-ISO-ZIARNO-Głuchów'!E38,'08-ISO-ZIARNO-Sieczka'!E38,'08-ISO-ZIARNO-Pekaniec'!E38,'08-ISO-ZIARNO-Motyka'!E38,'08-ISO-ZIARNO-Palonka'!E38,'08-ISO-ZIARNO-Spustek'!E38,'08-ISO-ZIARNO-Sus'!E38,'08-ISO-ZIARNO-Gilowski+PAT'!E38)</f>
        <v>85.77000000000001</v>
      </c>
      <c r="F21" s="253">
        <f>AVERAGE('08-ISO-ZIARNO-Wyszatyce'!I38,'08-ISO-ZIARNO-Niziny'!I38,'08-ISO-ZIARNO-Głuchów'!I38,'08-ISO-ZIARNO-Sieczka'!I38,'08-ISO-ZIARNO-Pekaniec'!I38,'08-ISO-ZIARNO-Motyka'!I38,'08-ISO-ZIARNO-Palonka'!I38,'08-ISO-ZIARNO-Spustek'!I38,'08-ISO-ZIARNO-Sus'!I38,'08-ISO-ZIARNO-Gilowski+PAT'!I38)</f>
        <v>26.033333333333335</v>
      </c>
      <c r="G21" s="254">
        <f>AVERAGE('08-ISO-ZIARNO-Wyszatyce'!L38,'08-ISO-ZIARNO-Niziny'!L38,'08-ISO-ZIARNO-Głuchów'!L38,'08-ISO-ZIARNO-Sieczka'!L38,'08-ISO-ZIARNO-Pekaniec'!L38,'08-ISO-ZIARNO-Motyka'!L38,'08-ISO-ZIARNO-Palonka'!L38,'08-ISO-ZIARNO-Spustek'!L38,'08-ISO-ZIARNO-Sus'!L38,'08-ISO-ZIARNO-Gilowski+PAT'!L38)</f>
        <v>11.888888888888888</v>
      </c>
      <c r="H21" s="255">
        <f>MAX('08-ISO-ZIARNO-Wyszatyce'!L38,'08-ISO-ZIARNO-Niziny'!L38,'08-ISO-ZIARNO-Głuchów'!L38,'08-ISO-ZIARNO-Sieczka'!L38,'08-ISO-ZIARNO-Pekaniec'!L38,'08-ISO-ZIARNO-Motyka'!L38,'08-ISO-ZIARNO-Palonka'!L38,'08-ISO-ZIARNO-Spustek'!L38,'08-ISO-ZIARNO-Sus'!L38,'08-ISO-ZIARNO-Gilowski+PAT'!L38)</f>
        <v>14.43</v>
      </c>
    </row>
    <row r="22" spans="4:8" ht="18">
      <c r="D22" s="110" t="s">
        <v>129</v>
      </c>
      <c r="E22" s="226">
        <f>AVERAGE(E11:E21)</f>
        <v>83.81478787878788</v>
      </c>
      <c r="F22" s="112">
        <f>AVERAGE(F11:F21)</f>
        <v>27.20606060606061</v>
      </c>
      <c r="G22" s="112">
        <f>AVERAGE(G11:G21)</f>
        <v>11.453969696969695</v>
      </c>
      <c r="H22" s="112">
        <f>AVERAGE(H11:H21)</f>
        <v>13.25</v>
      </c>
    </row>
    <row r="23" ht="12.75">
      <c r="B23" s="109" t="s">
        <v>96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2:K50"/>
  <sheetViews>
    <sheetView workbookViewId="0" topLeftCell="A1">
      <selection activeCell="C34" sqref="C34"/>
    </sheetView>
  </sheetViews>
  <sheetFormatPr defaultColWidth="9.00390625" defaultRowHeight="12.75"/>
  <cols>
    <col min="1" max="1" width="21.00390625" style="95" customWidth="1"/>
    <col min="2" max="2" width="13.00390625" style="95" customWidth="1"/>
    <col min="3" max="3" width="12.25390625" style="95" customWidth="1"/>
    <col min="4" max="4" width="9.875" style="95" bestFit="1" customWidth="1"/>
    <col min="5" max="5" width="13.00390625" style="95" customWidth="1"/>
    <col min="6" max="6" width="10.125" style="95" customWidth="1"/>
    <col min="7" max="16384" width="9.125" style="95" customWidth="1"/>
  </cols>
  <sheetData>
    <row r="32" ht="15">
      <c r="A32" s="109" t="s">
        <v>96</v>
      </c>
    </row>
    <row r="36" spans="1:6" ht="20.25">
      <c r="A36" s="91" t="s">
        <v>110</v>
      </c>
      <c r="B36" s="92"/>
      <c r="C36" s="93"/>
      <c r="D36" s="94"/>
      <c r="E36" s="92"/>
      <c r="F36" s="92"/>
    </row>
    <row r="37" spans="1:6" ht="15">
      <c r="A37" s="96"/>
      <c r="B37" s="92"/>
      <c r="C37" s="92"/>
      <c r="D37" s="92"/>
      <c r="E37" s="92"/>
      <c r="F37" s="92"/>
    </row>
    <row r="38" spans="1:6" ht="15">
      <c r="A38" s="92"/>
      <c r="B38" s="92"/>
      <c r="C38" s="92"/>
      <c r="D38" s="92"/>
      <c r="E38" s="92"/>
      <c r="F38" s="92"/>
    </row>
    <row r="39" spans="1:6" s="98" customFormat="1" ht="31.5" customHeight="1">
      <c r="A39" s="97" t="s">
        <v>14</v>
      </c>
      <c r="B39" s="97" t="s">
        <v>87</v>
      </c>
      <c r="C39" s="97" t="s">
        <v>88</v>
      </c>
      <c r="D39" s="97"/>
      <c r="E39" s="97" t="s">
        <v>88</v>
      </c>
      <c r="F39" s="97" t="s">
        <v>87</v>
      </c>
    </row>
    <row r="40" spans="1:11" ht="20.25">
      <c r="A40" s="107" t="s">
        <v>81</v>
      </c>
      <c r="B40" s="87">
        <v>26.6</v>
      </c>
      <c r="C40" s="88">
        <v>10.925555555555555</v>
      </c>
      <c r="D40" s="99"/>
      <c r="E40" s="100">
        <f aca="true" t="shared" si="0" ref="E40:E50">IF(C40="","",ROUND(C40,10))</f>
        <v>10.9255555556</v>
      </c>
      <c r="F40" s="101">
        <f aca="true" t="shared" si="1" ref="F40:F50">IF(B40="","",ROUND(B40,1))</f>
        <v>26.6</v>
      </c>
      <c r="H40" s="102"/>
      <c r="I40" s="103"/>
      <c r="J40" s="104"/>
      <c r="K40" s="105"/>
    </row>
    <row r="41" spans="1:11" ht="20.25">
      <c r="A41" s="107" t="s">
        <v>80</v>
      </c>
      <c r="B41" s="87">
        <v>27.322222222222223</v>
      </c>
      <c r="C41" s="88">
        <v>11.494444444444445</v>
      </c>
      <c r="D41" s="99"/>
      <c r="E41" s="100">
        <f t="shared" si="0"/>
        <v>11.4944444444</v>
      </c>
      <c r="F41" s="101">
        <f t="shared" si="1"/>
        <v>27.3</v>
      </c>
      <c r="H41" s="102"/>
      <c r="I41" s="103"/>
      <c r="J41" s="104"/>
      <c r="K41" s="105"/>
    </row>
    <row r="42" spans="1:11" ht="20.25">
      <c r="A42" s="107" t="s">
        <v>89</v>
      </c>
      <c r="B42" s="87">
        <v>30</v>
      </c>
      <c r="C42" s="88">
        <v>11.52</v>
      </c>
      <c r="D42" s="99"/>
      <c r="E42" s="100">
        <f t="shared" si="0"/>
        <v>11.52</v>
      </c>
      <c r="F42" s="101">
        <f t="shared" si="1"/>
        <v>30</v>
      </c>
      <c r="H42" s="102"/>
      <c r="I42" s="103"/>
      <c r="J42" s="104"/>
      <c r="K42" s="105"/>
    </row>
    <row r="43" spans="1:11" ht="20.25">
      <c r="A43" s="107" t="s">
        <v>82</v>
      </c>
      <c r="B43" s="87">
        <v>26.55</v>
      </c>
      <c r="C43" s="88">
        <v>11.392</v>
      </c>
      <c r="D43" s="99"/>
      <c r="E43" s="100">
        <f t="shared" si="0"/>
        <v>11.392</v>
      </c>
      <c r="F43" s="101">
        <f t="shared" si="1"/>
        <v>26.6</v>
      </c>
      <c r="H43" s="102"/>
      <c r="I43" s="103"/>
      <c r="J43" s="104"/>
      <c r="K43" s="105"/>
    </row>
    <row r="44" spans="1:11" ht="20.25">
      <c r="A44" s="107" t="s">
        <v>83</v>
      </c>
      <c r="B44" s="87">
        <v>27.01111111111111</v>
      </c>
      <c r="C44" s="88">
        <v>11.297777777777778</v>
      </c>
      <c r="D44" s="99"/>
      <c r="E44" s="100">
        <f t="shared" si="0"/>
        <v>11.2977777778</v>
      </c>
      <c r="F44" s="101">
        <f t="shared" si="1"/>
        <v>27</v>
      </c>
      <c r="H44" s="102"/>
      <c r="I44" s="103"/>
      <c r="J44" s="104"/>
      <c r="K44" s="105"/>
    </row>
    <row r="45" spans="1:11" ht="20.25">
      <c r="A45" s="107" t="s">
        <v>84</v>
      </c>
      <c r="B45" s="87">
        <v>26.5</v>
      </c>
      <c r="C45" s="88">
        <v>10.901</v>
      </c>
      <c r="D45" s="99"/>
      <c r="E45" s="100">
        <f t="shared" si="0"/>
        <v>10.901</v>
      </c>
      <c r="F45" s="101">
        <f t="shared" si="1"/>
        <v>26.5</v>
      </c>
      <c r="H45" s="102"/>
      <c r="I45" s="103"/>
      <c r="J45" s="104"/>
      <c r="K45" s="105"/>
    </row>
    <row r="46" spans="1:11" ht="20.25">
      <c r="A46" s="107" t="s">
        <v>85</v>
      </c>
      <c r="B46" s="87">
        <v>28.65</v>
      </c>
      <c r="C46" s="88">
        <v>11.365</v>
      </c>
      <c r="D46" s="99"/>
      <c r="E46" s="100">
        <f t="shared" si="0"/>
        <v>11.365</v>
      </c>
      <c r="F46" s="101">
        <f t="shared" si="1"/>
        <v>28.7</v>
      </c>
      <c r="H46" s="102"/>
      <c r="I46" s="103"/>
      <c r="J46" s="104"/>
      <c r="K46" s="105"/>
    </row>
    <row r="47" spans="1:11" ht="20.25">
      <c r="A47" s="107" t="s">
        <v>92</v>
      </c>
      <c r="B47" s="87">
        <v>27.81</v>
      </c>
      <c r="C47" s="88">
        <v>11.378000000000002</v>
      </c>
      <c r="D47" s="99"/>
      <c r="E47" s="100">
        <f t="shared" si="0"/>
        <v>11.378</v>
      </c>
      <c r="F47" s="101">
        <f t="shared" si="1"/>
        <v>27.8</v>
      </c>
      <c r="H47" s="102"/>
      <c r="I47" s="103"/>
      <c r="J47" s="104"/>
      <c r="K47" s="105"/>
    </row>
    <row r="48" spans="1:6" ht="20.25">
      <c r="A48" s="107" t="s">
        <v>93</v>
      </c>
      <c r="B48" s="89">
        <v>26.25</v>
      </c>
      <c r="C48" s="90">
        <v>11.636</v>
      </c>
      <c r="E48" s="100">
        <f t="shared" si="0"/>
        <v>11.636</v>
      </c>
      <c r="F48" s="101">
        <f t="shared" si="1"/>
        <v>26.3</v>
      </c>
    </row>
    <row r="49" spans="1:6" ht="20.25">
      <c r="A49" s="107" t="s">
        <v>90</v>
      </c>
      <c r="B49" s="106">
        <v>26.54</v>
      </c>
      <c r="C49" s="90">
        <v>12.195</v>
      </c>
      <c r="E49" s="100">
        <f t="shared" si="0"/>
        <v>12.195</v>
      </c>
      <c r="F49" s="101">
        <f t="shared" si="1"/>
        <v>26.5</v>
      </c>
    </row>
    <row r="50" spans="1:6" ht="21" thickBot="1">
      <c r="A50" s="108" t="s">
        <v>91</v>
      </c>
      <c r="B50" s="89">
        <v>26.033333333333335</v>
      </c>
      <c r="C50" s="90">
        <v>11.888888888888888</v>
      </c>
      <c r="E50" s="100">
        <f t="shared" si="0"/>
        <v>11.8888888889</v>
      </c>
      <c r="F50" s="101">
        <f t="shared" si="1"/>
        <v>26</v>
      </c>
    </row>
  </sheetData>
  <printOptions/>
  <pageMargins left="0.69" right="0.5118110236220472" top="0.8267716535433072" bottom="0.7874015748031497" header="0.5118110236220472" footer="0.5118110236220472"/>
  <pageSetup horizontalDpi="300" verticalDpi="300" orientation="landscape" paperSize="9" r:id="rId3"/>
  <headerFooter alignWithMargins="0">
    <oddHeader>&amp;L&amp;G&amp;CPage &amp;P</oddHeader>
    <oddFooter>&amp;L&amp;D&amp;T&amp;R&amp;F</oddFooter>
  </headerFooter>
  <drawing r:id="rId1"/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47">
    <pageSetUpPr fitToPage="1"/>
  </sheetPr>
  <dimension ref="A4:O40"/>
  <sheetViews>
    <sheetView showGridLines="0" zoomScale="85" zoomScaleNormal="85" workbookViewId="0" topLeftCell="A1">
      <selection activeCell="O50" sqref="O50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113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/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164">
        <v>80</v>
      </c>
      <c r="F11" s="165">
        <v>132</v>
      </c>
      <c r="G11" s="165">
        <v>9</v>
      </c>
      <c r="H11" s="166">
        <v>1320</v>
      </c>
      <c r="I11" s="167">
        <v>37.5</v>
      </c>
      <c r="J11" s="26">
        <f>(H11*10/(F11*G11))</f>
        <v>11.11111111111111</v>
      </c>
      <c r="K11" s="27">
        <f>ROUND(J11*(1-((I11-14)/86)),2)</f>
        <v>8.07</v>
      </c>
      <c r="L11" s="27">
        <f>ROUND(J11*(1-((I11-15)/85)),2)</f>
        <v>8.17</v>
      </c>
      <c r="M11" s="28"/>
      <c r="N11" s="29">
        <f aca="true" t="shared" si="0" ref="N11:N32">M11*10000/3.75</f>
        <v>0</v>
      </c>
    </row>
    <row r="12" spans="1:15" ht="15.75">
      <c r="A12" s="30"/>
      <c r="C12" s="20">
        <v>2</v>
      </c>
      <c r="D12" s="21" t="s">
        <v>26</v>
      </c>
      <c r="E12" s="133"/>
      <c r="F12" s="129"/>
      <c r="G12" s="129"/>
      <c r="H12" s="168"/>
      <c r="I12" s="131"/>
      <c r="J12" s="26"/>
      <c r="K12" s="27"/>
      <c r="L12" s="27"/>
      <c r="M12" s="32"/>
      <c r="N12" s="33">
        <f t="shared" si="0"/>
        <v>0</v>
      </c>
      <c r="O12" s="19" t="s">
        <v>114</v>
      </c>
    </row>
    <row r="13" spans="3:14" ht="15">
      <c r="C13" s="20">
        <v>3</v>
      </c>
      <c r="D13" s="21" t="s">
        <v>27</v>
      </c>
      <c r="E13" s="133"/>
      <c r="F13" s="129"/>
      <c r="G13" s="129"/>
      <c r="H13" s="130"/>
      <c r="I13" s="131"/>
      <c r="J13" s="26"/>
      <c r="K13" s="27"/>
      <c r="L13" s="27"/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133">
        <v>80</v>
      </c>
      <c r="F14" s="129">
        <v>144</v>
      </c>
      <c r="G14" s="129">
        <v>9</v>
      </c>
      <c r="H14" s="130">
        <v>1436</v>
      </c>
      <c r="I14" s="131">
        <v>37</v>
      </c>
      <c r="J14" s="26">
        <f>(H14*10/(F14*G14))</f>
        <v>11.080246913580247</v>
      </c>
      <c r="K14" s="27">
        <f>ROUND(J14*(1-((I14-14)/86)),2)</f>
        <v>8.12</v>
      </c>
      <c r="L14" s="27">
        <f>ROUND(J14*(1-((I14-15)/85)),2)</f>
        <v>8.21</v>
      </c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133">
        <v>79</v>
      </c>
      <c r="F15" s="129">
        <v>143.5</v>
      </c>
      <c r="G15" s="129">
        <v>9</v>
      </c>
      <c r="H15" s="130">
        <v>1186</v>
      </c>
      <c r="I15" s="131">
        <v>37.2</v>
      </c>
      <c r="J15" s="26">
        <f>(H15*10/(F15*G15))</f>
        <v>9.183120402632598</v>
      </c>
      <c r="K15" s="27">
        <f>ROUND(J15*(1-((I15-14)/86)),2)</f>
        <v>6.71</v>
      </c>
      <c r="L15" s="27">
        <f>ROUND(J15*(1-((I15-15)/85)),2)</f>
        <v>6.78</v>
      </c>
      <c r="M15" s="10"/>
      <c r="N15" s="35">
        <f t="shared" si="0"/>
        <v>0</v>
      </c>
    </row>
    <row r="16" spans="3:14" ht="15">
      <c r="C16" s="34">
        <v>6</v>
      </c>
      <c r="D16" s="21" t="s">
        <v>30</v>
      </c>
      <c r="E16" s="133"/>
      <c r="F16" s="129"/>
      <c r="G16" s="129"/>
      <c r="H16" s="130"/>
      <c r="I16" s="131"/>
      <c r="J16" s="26"/>
      <c r="K16" s="27"/>
      <c r="L16" s="27"/>
      <c r="M16" s="10"/>
      <c r="N16" s="35">
        <f t="shared" si="0"/>
        <v>0</v>
      </c>
    </row>
    <row r="17" spans="3:14" ht="15">
      <c r="C17" s="34">
        <v>7</v>
      </c>
      <c r="D17" s="21" t="s">
        <v>31</v>
      </c>
      <c r="E17" s="133"/>
      <c r="F17" s="129"/>
      <c r="G17" s="129"/>
      <c r="H17" s="130"/>
      <c r="I17" s="131"/>
      <c r="J17" s="26"/>
      <c r="K17" s="27"/>
      <c r="L17" s="27"/>
      <c r="M17" s="10"/>
      <c r="N17" s="35">
        <f t="shared" si="0"/>
        <v>0</v>
      </c>
    </row>
    <row r="18" spans="3:14" ht="15">
      <c r="C18" s="34">
        <v>8</v>
      </c>
      <c r="D18" s="21" t="s">
        <v>32</v>
      </c>
      <c r="E18" s="133">
        <v>79</v>
      </c>
      <c r="F18" s="129">
        <v>148</v>
      </c>
      <c r="G18" s="129">
        <v>9</v>
      </c>
      <c r="H18" s="130">
        <v>1320</v>
      </c>
      <c r="I18" s="131">
        <v>39</v>
      </c>
      <c r="J18" s="26">
        <f>(H18*10/(F18*G18))</f>
        <v>9.90990990990991</v>
      </c>
      <c r="K18" s="27">
        <f>ROUND(J18*(1-((I18-14)/86)),2)</f>
        <v>7.03</v>
      </c>
      <c r="L18" s="27">
        <f>ROUND(J18*(1-((I18-15)/85)),2)</f>
        <v>7.11</v>
      </c>
      <c r="M18" s="10"/>
      <c r="N18" s="35">
        <f t="shared" si="0"/>
        <v>0</v>
      </c>
    </row>
    <row r="19" spans="3:14" ht="15">
      <c r="C19" s="34">
        <v>9</v>
      </c>
      <c r="D19" s="21" t="s">
        <v>33</v>
      </c>
      <c r="E19" s="133"/>
      <c r="F19" s="129"/>
      <c r="G19" s="129"/>
      <c r="H19" s="130"/>
      <c r="I19" s="131"/>
      <c r="J19" s="26"/>
      <c r="K19" s="27"/>
      <c r="L19" s="27"/>
      <c r="M19" s="10"/>
      <c r="N19" s="35">
        <f t="shared" si="0"/>
        <v>0</v>
      </c>
    </row>
    <row r="20" spans="3:14" ht="15">
      <c r="C20" s="34">
        <v>10</v>
      </c>
      <c r="D20" s="21" t="s">
        <v>34</v>
      </c>
      <c r="E20" s="133"/>
      <c r="F20" s="129"/>
      <c r="G20" s="129"/>
      <c r="H20" s="130"/>
      <c r="I20" s="131"/>
      <c r="J20" s="26"/>
      <c r="K20" s="27"/>
      <c r="L20" s="27"/>
      <c r="M20" s="10"/>
      <c r="N20" s="35">
        <f t="shared" si="0"/>
        <v>0</v>
      </c>
    </row>
    <row r="21" spans="3:14" ht="15">
      <c r="C21" s="34">
        <v>11</v>
      </c>
      <c r="D21" s="21" t="s">
        <v>35</v>
      </c>
      <c r="E21" s="133"/>
      <c r="F21" s="129"/>
      <c r="G21" s="129"/>
      <c r="H21" s="130"/>
      <c r="I21" s="131"/>
      <c r="J21" s="26"/>
      <c r="K21" s="27"/>
      <c r="L21" s="27"/>
      <c r="M21" s="10"/>
      <c r="N21" s="35">
        <f t="shared" si="0"/>
        <v>0</v>
      </c>
    </row>
    <row r="22" spans="3:15" ht="15">
      <c r="C22" s="34">
        <v>12</v>
      </c>
      <c r="D22" s="21" t="s">
        <v>36</v>
      </c>
      <c r="E22" s="133"/>
      <c r="F22" s="129"/>
      <c r="G22" s="129"/>
      <c r="H22" s="169"/>
      <c r="I22" s="131"/>
      <c r="J22" s="26"/>
      <c r="K22" s="27"/>
      <c r="L22" s="27"/>
      <c r="M22" s="10"/>
      <c r="N22" s="35">
        <f t="shared" si="0"/>
        <v>0</v>
      </c>
      <c r="O22" t="s">
        <v>114</v>
      </c>
    </row>
    <row r="23" spans="3:14" ht="15">
      <c r="C23" s="34">
        <v>13</v>
      </c>
      <c r="D23" s="21" t="s">
        <v>37</v>
      </c>
      <c r="E23" s="133"/>
      <c r="F23" s="129"/>
      <c r="G23" s="129"/>
      <c r="H23" s="130"/>
      <c r="I23" s="131"/>
      <c r="J23" s="26"/>
      <c r="K23" s="27"/>
      <c r="L23" s="27"/>
      <c r="M23" s="10"/>
      <c r="N23" s="35">
        <f t="shared" si="0"/>
        <v>0</v>
      </c>
    </row>
    <row r="24" spans="3:14" ht="15">
      <c r="C24" s="34">
        <v>14</v>
      </c>
      <c r="D24" s="21" t="s">
        <v>38</v>
      </c>
      <c r="E24" s="133"/>
      <c r="F24" s="129"/>
      <c r="G24" s="129"/>
      <c r="H24" s="130"/>
      <c r="I24" s="131"/>
      <c r="J24" s="26"/>
      <c r="K24" s="27"/>
      <c r="L24" s="27"/>
      <c r="M24" s="10"/>
      <c r="N24" s="35">
        <f t="shared" si="0"/>
        <v>0</v>
      </c>
    </row>
    <row r="25" spans="3:14" ht="15">
      <c r="C25" s="34">
        <v>15</v>
      </c>
      <c r="D25" s="21" t="s">
        <v>39</v>
      </c>
      <c r="E25" s="133"/>
      <c r="F25" s="129"/>
      <c r="G25" s="129"/>
      <c r="H25" s="130"/>
      <c r="I25" s="131"/>
      <c r="J25" s="26"/>
      <c r="K25" s="27"/>
      <c r="L25" s="27"/>
      <c r="M25" s="10"/>
      <c r="N25" s="35">
        <f t="shared" si="0"/>
        <v>0</v>
      </c>
    </row>
    <row r="26" spans="3:14" ht="15">
      <c r="C26" s="34">
        <v>16</v>
      </c>
      <c r="D26" s="21" t="s">
        <v>40</v>
      </c>
      <c r="E26" s="133">
        <v>79</v>
      </c>
      <c r="F26" s="129">
        <v>155</v>
      </c>
      <c r="G26" s="129">
        <v>9</v>
      </c>
      <c r="H26" s="130">
        <v>1395</v>
      </c>
      <c r="I26" s="131">
        <v>37.5</v>
      </c>
      <c r="J26" s="26">
        <f>(H26*10/(F26*G26))</f>
        <v>10</v>
      </c>
      <c r="K26" s="27">
        <f>ROUND(J26*(1-((I26-14)/86)),2)</f>
        <v>7.27</v>
      </c>
      <c r="L26" s="27">
        <f>ROUND(J26*(1-((I26-15)/85)),2)</f>
        <v>7.35</v>
      </c>
      <c r="M26" s="10"/>
      <c r="N26" s="35">
        <f t="shared" si="0"/>
        <v>0</v>
      </c>
    </row>
    <row r="27" spans="3:14" ht="15">
      <c r="C27" s="34">
        <v>17</v>
      </c>
      <c r="D27" s="21" t="s">
        <v>41</v>
      </c>
      <c r="E27" s="133"/>
      <c r="F27" s="129"/>
      <c r="G27" s="129"/>
      <c r="H27" s="130"/>
      <c r="I27" s="131"/>
      <c r="J27" s="26"/>
      <c r="K27" s="27"/>
      <c r="L27" s="27"/>
      <c r="M27" s="10"/>
      <c r="N27" s="35">
        <f t="shared" si="0"/>
        <v>0</v>
      </c>
    </row>
    <row r="28" spans="3:14" ht="15">
      <c r="C28" s="34">
        <v>18</v>
      </c>
      <c r="D28" s="21" t="s">
        <v>42</v>
      </c>
      <c r="E28" s="136">
        <v>80</v>
      </c>
      <c r="F28" s="129">
        <v>160</v>
      </c>
      <c r="G28" s="129">
        <v>9</v>
      </c>
      <c r="H28" s="130">
        <v>1589</v>
      </c>
      <c r="I28" s="131">
        <v>39</v>
      </c>
      <c r="J28" s="26">
        <f>(H28*10/(F28*G28))</f>
        <v>11.034722222222221</v>
      </c>
      <c r="K28" s="27">
        <f>ROUND(J28*(1-((I28-14)/86)),2)</f>
        <v>7.83</v>
      </c>
      <c r="L28" s="27">
        <f>ROUND(J28*(1-((I28-15)/85)),2)</f>
        <v>7.92</v>
      </c>
      <c r="M28" s="10"/>
      <c r="N28" s="35">
        <f t="shared" si="0"/>
        <v>0</v>
      </c>
    </row>
    <row r="29" spans="3:14" ht="15">
      <c r="C29" s="34">
        <v>19</v>
      </c>
      <c r="D29" s="21" t="s">
        <v>43</v>
      </c>
      <c r="E29" s="133"/>
      <c r="F29" s="129"/>
      <c r="G29" s="129"/>
      <c r="H29" s="130"/>
      <c r="I29" s="131"/>
      <c r="J29" s="26"/>
      <c r="K29" s="27"/>
      <c r="L29" s="27"/>
      <c r="M29" s="10"/>
      <c r="N29" s="35">
        <f t="shared" si="0"/>
        <v>0</v>
      </c>
    </row>
    <row r="30" spans="3:15" ht="15">
      <c r="C30" s="34">
        <v>20</v>
      </c>
      <c r="D30" s="21" t="s">
        <v>44</v>
      </c>
      <c r="E30" s="133">
        <v>80</v>
      </c>
      <c r="F30" s="129">
        <v>165</v>
      </c>
      <c r="G30" s="129">
        <v>9</v>
      </c>
      <c r="H30" s="130">
        <v>1670</v>
      </c>
      <c r="I30" s="131">
        <v>38</v>
      </c>
      <c r="J30" s="26">
        <f>(H30*10/(F30*G30))</f>
        <v>11.245791245791246</v>
      </c>
      <c r="K30" s="27">
        <f>ROUND(J30*(1-((I30-14)/86)),2)</f>
        <v>8.11</v>
      </c>
      <c r="L30" s="27">
        <f>ROUND(J30*(1-((I30-15)/85)),2)</f>
        <v>8.2</v>
      </c>
      <c r="M30" s="10"/>
      <c r="N30" s="35">
        <f t="shared" si="0"/>
        <v>0</v>
      </c>
      <c r="O30" t="s">
        <v>45</v>
      </c>
    </row>
    <row r="31" spans="3:14" ht="15">
      <c r="C31" s="34">
        <v>21</v>
      </c>
      <c r="D31" s="21" t="s">
        <v>46</v>
      </c>
      <c r="E31" s="133"/>
      <c r="F31" s="129"/>
      <c r="G31" s="129"/>
      <c r="H31" s="130"/>
      <c r="I31" s="131"/>
      <c r="J31" s="26"/>
      <c r="K31" s="27"/>
      <c r="L31" s="27"/>
      <c r="M31" s="10"/>
      <c r="N31" s="35">
        <f t="shared" si="0"/>
        <v>0</v>
      </c>
    </row>
    <row r="32" spans="3:14" ht="15">
      <c r="C32" s="34">
        <v>22</v>
      </c>
      <c r="D32" s="21" t="s">
        <v>47</v>
      </c>
      <c r="E32" s="133">
        <v>80</v>
      </c>
      <c r="F32" s="129">
        <v>167</v>
      </c>
      <c r="G32" s="129">
        <v>9</v>
      </c>
      <c r="H32" s="130">
        <v>1560</v>
      </c>
      <c r="I32" s="131">
        <v>37</v>
      </c>
      <c r="J32" s="26">
        <f>(H32*10/(F32*G32))</f>
        <v>10.379241516966069</v>
      </c>
      <c r="K32" s="27">
        <f>ROUND(J32*(1-((I32-14)/86)),2)</f>
        <v>7.6</v>
      </c>
      <c r="L32" s="27">
        <f>ROUND(J32*(1-((I32-15)/85)),2)</f>
        <v>7.69</v>
      </c>
      <c r="M32" s="10"/>
      <c r="N32" s="35">
        <f t="shared" si="0"/>
        <v>0</v>
      </c>
    </row>
    <row r="33" spans="3:12" ht="15">
      <c r="C33" s="32">
        <v>23</v>
      </c>
      <c r="D33" s="21" t="s">
        <v>48</v>
      </c>
      <c r="E33" s="45"/>
      <c r="F33" s="23"/>
      <c r="G33" s="23"/>
      <c r="H33" s="24"/>
      <c r="I33" s="25"/>
      <c r="J33" s="26"/>
      <c r="K33" s="27"/>
      <c r="L33" s="27"/>
    </row>
    <row r="34" spans="3:12" ht="15">
      <c r="C34" s="32">
        <v>24</v>
      </c>
      <c r="D34" s="21" t="s">
        <v>49</v>
      </c>
      <c r="E34" s="45"/>
      <c r="F34" s="23"/>
      <c r="G34" s="23"/>
      <c r="H34" s="24"/>
      <c r="I34" s="25"/>
      <c r="J34" s="26"/>
      <c r="K34" s="27"/>
      <c r="L34" s="27"/>
    </row>
    <row r="35" spans="3:12" ht="15">
      <c r="C35" s="32">
        <v>25</v>
      </c>
      <c r="D35" s="21" t="s">
        <v>50</v>
      </c>
      <c r="E35" s="45"/>
      <c r="F35" s="23"/>
      <c r="G35" s="23"/>
      <c r="H35" s="24"/>
      <c r="I35" s="25"/>
      <c r="J35" s="26"/>
      <c r="K35" s="27"/>
      <c r="L35" s="27"/>
    </row>
    <row r="36" spans="3:12" ht="15">
      <c r="C36" s="32">
        <v>26</v>
      </c>
      <c r="D36" s="21" t="s">
        <v>51</v>
      </c>
      <c r="E36" s="45"/>
      <c r="F36" s="23"/>
      <c r="G36" s="23"/>
      <c r="H36" s="24"/>
      <c r="I36" s="25"/>
      <c r="J36" s="26"/>
      <c r="K36" s="27"/>
      <c r="L36" s="27"/>
    </row>
    <row r="37" spans="3:12" ht="15">
      <c r="C37" s="32">
        <v>27</v>
      </c>
      <c r="D37" s="21" t="s">
        <v>52</v>
      </c>
      <c r="E37" s="45"/>
      <c r="F37" s="23"/>
      <c r="G37" s="23"/>
      <c r="H37" s="24"/>
      <c r="I37" s="25"/>
      <c r="J37" s="26"/>
      <c r="K37" s="27"/>
      <c r="L37" s="27"/>
    </row>
    <row r="38" spans="3:12" ht="15">
      <c r="C38" s="32">
        <v>28</v>
      </c>
      <c r="D38" s="21" t="s">
        <v>53</v>
      </c>
      <c r="E38" s="45"/>
      <c r="F38" s="23"/>
      <c r="G38" s="23"/>
      <c r="H38" s="24"/>
      <c r="I38" s="25"/>
      <c r="J38" s="26"/>
      <c r="K38" s="27"/>
      <c r="L38" s="27"/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37.775</v>
      </c>
      <c r="J40" s="47">
        <f>AVERAGE(J11:J39)</f>
        <v>10.493017915276674</v>
      </c>
      <c r="K40" s="47">
        <f>AVERAGE(K11:K39)</f>
        <v>7.5925</v>
      </c>
      <c r="L40" s="47">
        <f>AVERAGE(L11:L39)</f>
        <v>7.678750000000001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72">
    <pageSetUpPr fitToPage="1"/>
  </sheetPr>
  <dimension ref="A4:O40"/>
  <sheetViews>
    <sheetView showGridLines="0" zoomScale="85" zoomScaleNormal="85" workbookViewId="0" topLeftCell="A1">
      <selection activeCell="H51" sqref="H51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115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/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22"/>
      <c r="F11" s="23"/>
      <c r="G11" s="23"/>
      <c r="H11" s="24"/>
      <c r="I11" s="25"/>
      <c r="J11" s="26"/>
      <c r="K11" s="27"/>
      <c r="L11" s="27"/>
      <c r="M11" s="28"/>
      <c r="N11" s="29">
        <f aca="true" t="shared" si="0" ref="N11:N32">M11*10000/3.75</f>
        <v>0</v>
      </c>
    </row>
    <row r="12" spans="1:14" ht="15.75">
      <c r="A12" s="30"/>
      <c r="C12" s="20">
        <v>2</v>
      </c>
      <c r="D12" s="21" t="s">
        <v>26</v>
      </c>
      <c r="E12" s="31"/>
      <c r="F12" s="23"/>
      <c r="G12" s="23"/>
      <c r="H12" s="24"/>
      <c r="I12" s="25"/>
      <c r="J12" s="26"/>
      <c r="K12" s="27"/>
      <c r="L12" s="27"/>
      <c r="M12" s="32"/>
      <c r="N12" s="33">
        <f t="shared" si="0"/>
        <v>0</v>
      </c>
    </row>
    <row r="13" spans="3:14" ht="15">
      <c r="C13" s="20">
        <v>3</v>
      </c>
      <c r="D13" s="21" t="s">
        <v>27</v>
      </c>
      <c r="E13" s="31"/>
      <c r="F13" s="23"/>
      <c r="G13" s="23"/>
      <c r="H13" s="24"/>
      <c r="I13" s="25"/>
      <c r="J13" s="26"/>
      <c r="K13" s="27"/>
      <c r="L13" s="27"/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31"/>
      <c r="F14" s="23"/>
      <c r="G14" s="23"/>
      <c r="H14" s="24"/>
      <c r="I14" s="25"/>
      <c r="J14" s="26"/>
      <c r="K14" s="27"/>
      <c r="L14" s="27"/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31"/>
      <c r="F15" s="23"/>
      <c r="G15" s="23"/>
      <c r="H15" s="24"/>
      <c r="I15" s="25"/>
      <c r="J15" s="26"/>
      <c r="K15" s="27"/>
      <c r="L15" s="27"/>
      <c r="M15" s="10"/>
      <c r="N15" s="35">
        <f t="shared" si="0"/>
        <v>0</v>
      </c>
    </row>
    <row r="16" spans="3:14" ht="15.75">
      <c r="C16" s="34">
        <v>6</v>
      </c>
      <c r="D16" s="21" t="s">
        <v>30</v>
      </c>
      <c r="E16" s="170">
        <v>84</v>
      </c>
      <c r="F16" s="170">
        <v>173</v>
      </c>
      <c r="G16" s="170">
        <v>3</v>
      </c>
      <c r="H16" s="170">
        <v>641</v>
      </c>
      <c r="I16" s="171">
        <v>34.5</v>
      </c>
      <c r="J16" s="26">
        <f>(H16*10/(F16*G16))</f>
        <v>12.35067437379576</v>
      </c>
      <c r="K16" s="27">
        <f>ROUND(J16*(1-((I16-14)/86)),2)</f>
        <v>9.41</v>
      </c>
      <c r="L16" s="27">
        <f>ROUND(J16*(1-((I16-15)/85)),2)</f>
        <v>9.52</v>
      </c>
      <c r="M16" s="10"/>
      <c r="N16" s="35">
        <f t="shared" si="0"/>
        <v>0</v>
      </c>
    </row>
    <row r="17" spans="3:14" ht="15.75">
      <c r="C17" s="34">
        <v>7</v>
      </c>
      <c r="D17" s="21" t="s">
        <v>31</v>
      </c>
      <c r="E17" s="172"/>
      <c r="F17" s="173"/>
      <c r="G17" s="173"/>
      <c r="H17" s="174"/>
      <c r="I17" s="175"/>
      <c r="J17" s="26"/>
      <c r="K17" s="27"/>
      <c r="L17" s="27"/>
      <c r="M17" s="10"/>
      <c r="N17" s="35">
        <f t="shared" si="0"/>
        <v>0</v>
      </c>
    </row>
    <row r="18" spans="3:14" ht="15.75">
      <c r="C18" s="34">
        <v>8</v>
      </c>
      <c r="D18" s="21" t="s">
        <v>32</v>
      </c>
      <c r="E18" s="172"/>
      <c r="F18" s="173"/>
      <c r="G18" s="173"/>
      <c r="H18" s="174"/>
      <c r="I18" s="175"/>
      <c r="J18" s="26"/>
      <c r="K18" s="27"/>
      <c r="L18" s="27"/>
      <c r="M18" s="10"/>
      <c r="N18" s="35">
        <f t="shared" si="0"/>
        <v>0</v>
      </c>
    </row>
    <row r="19" spans="3:14" ht="15.75">
      <c r="C19" s="34">
        <v>9</v>
      </c>
      <c r="D19" s="21" t="s">
        <v>33</v>
      </c>
      <c r="E19" s="172"/>
      <c r="F19" s="173"/>
      <c r="G19" s="173"/>
      <c r="H19" s="174"/>
      <c r="I19" s="175"/>
      <c r="J19" s="26"/>
      <c r="K19" s="27"/>
      <c r="L19" s="27"/>
      <c r="M19" s="10"/>
      <c r="N19" s="35">
        <f t="shared" si="0"/>
        <v>0</v>
      </c>
    </row>
    <row r="20" spans="3:14" ht="15.75">
      <c r="C20" s="34">
        <v>10</v>
      </c>
      <c r="D20" s="21" t="s">
        <v>34</v>
      </c>
      <c r="E20" s="172"/>
      <c r="F20" s="173"/>
      <c r="G20" s="173"/>
      <c r="H20" s="174"/>
      <c r="I20" s="175"/>
      <c r="J20" s="26"/>
      <c r="K20" s="27"/>
      <c r="L20" s="27"/>
      <c r="M20" s="10"/>
      <c r="N20" s="35">
        <f t="shared" si="0"/>
        <v>0</v>
      </c>
    </row>
    <row r="21" spans="3:14" ht="15.75">
      <c r="C21" s="34">
        <v>11</v>
      </c>
      <c r="D21" s="21" t="s">
        <v>35</v>
      </c>
      <c r="E21" s="172"/>
      <c r="F21" s="173"/>
      <c r="G21" s="173"/>
      <c r="H21" s="174"/>
      <c r="I21" s="175"/>
      <c r="J21" s="26"/>
      <c r="K21" s="27"/>
      <c r="L21" s="27"/>
      <c r="M21" s="10"/>
      <c r="N21" s="35">
        <f t="shared" si="0"/>
        <v>0</v>
      </c>
    </row>
    <row r="22" spans="3:14" ht="15.75">
      <c r="C22" s="34">
        <v>12</v>
      </c>
      <c r="D22" s="21" t="s">
        <v>36</v>
      </c>
      <c r="E22" s="170">
        <v>83</v>
      </c>
      <c r="F22" s="170">
        <v>173</v>
      </c>
      <c r="G22" s="170">
        <v>3</v>
      </c>
      <c r="H22" s="170">
        <v>782</v>
      </c>
      <c r="I22" s="171">
        <v>37.5</v>
      </c>
      <c r="J22" s="26">
        <f>(H22*10/(F22*G22))</f>
        <v>15.067437379576107</v>
      </c>
      <c r="K22" s="27">
        <f>ROUND(J22*(1-((I22-14)/86)),2)</f>
        <v>10.95</v>
      </c>
      <c r="L22" s="27">
        <f>ROUND(J22*(1-((I22-15)/85)),2)</f>
        <v>11.08</v>
      </c>
      <c r="M22" s="10"/>
      <c r="N22" s="35">
        <f t="shared" si="0"/>
        <v>0</v>
      </c>
    </row>
    <row r="23" spans="3:14" ht="15.75">
      <c r="C23" s="34">
        <v>13</v>
      </c>
      <c r="D23" s="21" t="s">
        <v>37</v>
      </c>
      <c r="E23" s="172"/>
      <c r="F23" s="173"/>
      <c r="G23" s="173"/>
      <c r="H23" s="174"/>
      <c r="I23" s="175"/>
      <c r="J23" s="26"/>
      <c r="K23" s="27"/>
      <c r="L23" s="27"/>
      <c r="M23" s="10"/>
      <c r="N23" s="35">
        <f t="shared" si="0"/>
        <v>0</v>
      </c>
    </row>
    <row r="24" spans="3:14" ht="15.75">
      <c r="C24" s="34">
        <v>14</v>
      </c>
      <c r="D24" s="21" t="s">
        <v>38</v>
      </c>
      <c r="E24" s="176"/>
      <c r="F24" s="173"/>
      <c r="G24" s="173"/>
      <c r="H24" s="174"/>
      <c r="I24" s="175"/>
      <c r="J24" s="26"/>
      <c r="K24" s="27"/>
      <c r="L24" s="27"/>
      <c r="M24" s="10"/>
      <c r="N24" s="35">
        <f t="shared" si="0"/>
        <v>0</v>
      </c>
    </row>
    <row r="25" spans="3:14" ht="15.75">
      <c r="C25" s="34">
        <v>15</v>
      </c>
      <c r="D25" s="21" t="s">
        <v>39</v>
      </c>
      <c r="E25" s="176"/>
      <c r="F25" s="173"/>
      <c r="G25" s="173"/>
      <c r="H25" s="174"/>
      <c r="I25" s="175"/>
      <c r="J25" s="26"/>
      <c r="K25" s="27"/>
      <c r="L25" s="27"/>
      <c r="M25" s="10"/>
      <c r="N25" s="35">
        <f t="shared" si="0"/>
        <v>0</v>
      </c>
    </row>
    <row r="26" spans="3:14" ht="15.75">
      <c r="C26" s="34">
        <v>16</v>
      </c>
      <c r="D26" s="21" t="s">
        <v>40</v>
      </c>
      <c r="E26" s="177">
        <v>83</v>
      </c>
      <c r="F26" s="177">
        <v>173</v>
      </c>
      <c r="G26" s="177">
        <v>3</v>
      </c>
      <c r="H26" s="177">
        <v>727</v>
      </c>
      <c r="I26" s="178">
        <v>36</v>
      </c>
      <c r="J26" s="26">
        <f>(H26*10/(F26*G26))</f>
        <v>14.007707129094412</v>
      </c>
      <c r="K26" s="27">
        <f>ROUND(J26*(1-((I26-14)/86)),2)</f>
        <v>10.42</v>
      </c>
      <c r="L26" s="27">
        <f>ROUND(J26*(1-((I26-15)/85)),2)</f>
        <v>10.55</v>
      </c>
      <c r="M26" s="10"/>
      <c r="N26" s="35">
        <f t="shared" si="0"/>
        <v>0</v>
      </c>
    </row>
    <row r="27" spans="3:14" ht="15.75">
      <c r="C27" s="34">
        <v>17</v>
      </c>
      <c r="D27" s="21" t="s">
        <v>41</v>
      </c>
      <c r="E27" s="176"/>
      <c r="F27" s="173"/>
      <c r="G27" s="173"/>
      <c r="H27" s="174"/>
      <c r="I27" s="175"/>
      <c r="J27" s="26"/>
      <c r="K27" s="27"/>
      <c r="L27" s="27"/>
      <c r="M27" s="10"/>
      <c r="N27" s="35">
        <f t="shared" si="0"/>
        <v>0</v>
      </c>
    </row>
    <row r="28" spans="3:14" ht="15.75">
      <c r="C28" s="34">
        <v>18</v>
      </c>
      <c r="D28" s="21" t="s">
        <v>42</v>
      </c>
      <c r="E28" s="177">
        <v>84</v>
      </c>
      <c r="F28" s="177">
        <v>173</v>
      </c>
      <c r="G28" s="177">
        <v>3</v>
      </c>
      <c r="H28" s="177">
        <v>694</v>
      </c>
      <c r="I28" s="178">
        <v>37</v>
      </c>
      <c r="J28" s="26">
        <f>(H28*10/(F28*G28))</f>
        <v>13.371868978805395</v>
      </c>
      <c r="K28" s="27">
        <f>ROUND(J28*(1-((I28-14)/86)),2)</f>
        <v>9.8</v>
      </c>
      <c r="L28" s="27">
        <f>ROUND(J28*(1-((I28-15)/85)),2)</f>
        <v>9.91</v>
      </c>
      <c r="M28" s="10"/>
      <c r="N28" s="35">
        <f t="shared" si="0"/>
        <v>0</v>
      </c>
    </row>
    <row r="29" spans="3:14" ht="15.75">
      <c r="C29" s="34">
        <v>19</v>
      </c>
      <c r="D29" s="21" t="s">
        <v>43</v>
      </c>
      <c r="E29" s="176"/>
      <c r="F29" s="173"/>
      <c r="G29" s="173"/>
      <c r="H29" s="174"/>
      <c r="I29" s="175"/>
      <c r="J29" s="26"/>
      <c r="K29" s="27"/>
      <c r="L29" s="27"/>
      <c r="M29" s="10"/>
      <c r="N29" s="35">
        <f t="shared" si="0"/>
        <v>0</v>
      </c>
    </row>
    <row r="30" spans="3:15" ht="15.75">
      <c r="C30" s="34">
        <v>20</v>
      </c>
      <c r="D30" s="21" t="s">
        <v>44</v>
      </c>
      <c r="E30" s="177">
        <v>84</v>
      </c>
      <c r="F30" s="177">
        <v>173</v>
      </c>
      <c r="G30" s="177">
        <v>3</v>
      </c>
      <c r="H30" s="177">
        <v>659</v>
      </c>
      <c r="I30" s="178">
        <v>34</v>
      </c>
      <c r="J30" s="26">
        <f>(H30*10/(F30*G30))</f>
        <v>12.697495183044316</v>
      </c>
      <c r="K30" s="27">
        <f>ROUND(J30*(1-((I30-14)/86)),2)</f>
        <v>9.74</v>
      </c>
      <c r="L30" s="27">
        <f>ROUND(J30*(1-((I30-15)/85)),2)</f>
        <v>9.86</v>
      </c>
      <c r="M30" s="10"/>
      <c r="N30" s="35">
        <f t="shared" si="0"/>
        <v>0</v>
      </c>
      <c r="O30" t="s">
        <v>45</v>
      </c>
    </row>
    <row r="31" spans="3:14" ht="15">
      <c r="C31" s="34">
        <v>21</v>
      </c>
      <c r="D31" s="21" t="s">
        <v>46</v>
      </c>
      <c r="E31" s="45"/>
      <c r="F31" s="23"/>
      <c r="G31" s="23"/>
      <c r="H31" s="24"/>
      <c r="I31" s="25"/>
      <c r="J31" s="26"/>
      <c r="K31" s="27"/>
      <c r="L31" s="27"/>
      <c r="M31" s="10"/>
      <c r="N31" s="35">
        <f t="shared" si="0"/>
        <v>0</v>
      </c>
    </row>
    <row r="32" spans="3:14" ht="15">
      <c r="C32" s="34">
        <v>22</v>
      </c>
      <c r="D32" s="21" t="s">
        <v>47</v>
      </c>
      <c r="E32" s="45"/>
      <c r="F32" s="23"/>
      <c r="G32" s="23"/>
      <c r="H32" s="24"/>
      <c r="I32" s="25"/>
      <c r="J32" s="26"/>
      <c r="K32" s="27"/>
      <c r="L32" s="27"/>
      <c r="M32" s="10"/>
      <c r="N32" s="35">
        <f t="shared" si="0"/>
        <v>0</v>
      </c>
    </row>
    <row r="33" spans="3:12" ht="15">
      <c r="C33" s="32">
        <v>23</v>
      </c>
      <c r="D33" s="21" t="s">
        <v>48</v>
      </c>
      <c r="E33" s="45"/>
      <c r="F33" s="23"/>
      <c r="G33" s="23"/>
      <c r="H33" s="24"/>
      <c r="I33" s="25"/>
      <c r="J33" s="26"/>
      <c r="K33" s="27"/>
      <c r="L33" s="27"/>
    </row>
    <row r="34" spans="3:12" ht="15">
      <c r="C34" s="32">
        <v>24</v>
      </c>
      <c r="D34" s="21" t="s">
        <v>49</v>
      </c>
      <c r="E34" s="45"/>
      <c r="F34" s="23"/>
      <c r="G34" s="23"/>
      <c r="H34" s="24"/>
      <c r="I34" s="25"/>
      <c r="J34" s="26"/>
      <c r="K34" s="27"/>
      <c r="L34" s="27"/>
    </row>
    <row r="35" spans="3:12" ht="15">
      <c r="C35" s="32">
        <v>25</v>
      </c>
      <c r="D35" s="21" t="s">
        <v>50</v>
      </c>
      <c r="E35" s="45"/>
      <c r="F35" s="23"/>
      <c r="G35" s="23"/>
      <c r="H35" s="24"/>
      <c r="I35" s="25"/>
      <c r="J35" s="26"/>
      <c r="K35" s="27"/>
      <c r="L35" s="27"/>
    </row>
    <row r="36" spans="3:12" ht="15">
      <c r="C36" s="32">
        <v>26</v>
      </c>
      <c r="D36" s="21" t="s">
        <v>51</v>
      </c>
      <c r="E36" s="45"/>
      <c r="F36" s="23"/>
      <c r="G36" s="23"/>
      <c r="H36" s="24"/>
      <c r="I36" s="25"/>
      <c r="J36" s="26"/>
      <c r="K36" s="27"/>
      <c r="L36" s="27"/>
    </row>
    <row r="37" spans="3:12" ht="15">
      <c r="C37" s="32">
        <v>27</v>
      </c>
      <c r="D37" s="21" t="s">
        <v>52</v>
      </c>
      <c r="E37" s="45"/>
      <c r="F37" s="23"/>
      <c r="G37" s="23"/>
      <c r="H37" s="24"/>
      <c r="I37" s="25"/>
      <c r="J37" s="26"/>
      <c r="K37" s="27"/>
      <c r="L37" s="27"/>
    </row>
    <row r="38" spans="3:12" ht="15">
      <c r="C38" s="32">
        <v>28</v>
      </c>
      <c r="D38" s="21" t="s">
        <v>53</v>
      </c>
      <c r="E38" s="45"/>
      <c r="F38" s="23"/>
      <c r="G38" s="23"/>
      <c r="H38" s="24"/>
      <c r="I38" s="25"/>
      <c r="J38" s="26"/>
      <c r="K38" s="27"/>
      <c r="L38" s="27"/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35.8</v>
      </c>
      <c r="J40" s="47">
        <f>AVERAGE(J11:J39)</f>
        <v>13.499036608863198</v>
      </c>
      <c r="K40" s="47">
        <f>AVERAGE(K11:K39)</f>
        <v>10.064</v>
      </c>
      <c r="L40" s="47">
        <f>AVERAGE(L11:L39)</f>
        <v>10.184000000000001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73">
    <pageSetUpPr fitToPage="1"/>
  </sheetPr>
  <dimension ref="A4:O40"/>
  <sheetViews>
    <sheetView showGridLines="0" zoomScale="85" zoomScaleNormal="85" workbookViewId="0" topLeftCell="A1">
      <selection activeCell="H51" sqref="H51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116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/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22"/>
      <c r="F11" s="23"/>
      <c r="G11" s="23"/>
      <c r="H11" s="24"/>
      <c r="I11" s="25"/>
      <c r="J11" s="26"/>
      <c r="K11" s="27"/>
      <c r="L11" s="27"/>
      <c r="M11" s="28"/>
      <c r="N11" s="29">
        <f aca="true" t="shared" si="0" ref="N11:N32">M11*10000/3.75</f>
        <v>0</v>
      </c>
    </row>
    <row r="12" spans="1:14" ht="15.75">
      <c r="A12" s="30"/>
      <c r="C12" s="20">
        <v>2</v>
      </c>
      <c r="D12" s="21" t="s">
        <v>26</v>
      </c>
      <c r="E12" s="31"/>
      <c r="F12" s="23"/>
      <c r="G12" s="23"/>
      <c r="H12" s="24"/>
      <c r="I12" s="25"/>
      <c r="J12" s="26"/>
      <c r="K12" s="27"/>
      <c r="L12" s="27"/>
      <c r="M12" s="32"/>
      <c r="N12" s="33">
        <f t="shared" si="0"/>
        <v>0</v>
      </c>
    </row>
    <row r="13" spans="3:14" ht="15">
      <c r="C13" s="20">
        <v>3</v>
      </c>
      <c r="D13" s="21" t="s">
        <v>27</v>
      </c>
      <c r="E13" s="31"/>
      <c r="F13" s="23"/>
      <c r="G13" s="23"/>
      <c r="H13" s="24"/>
      <c r="I13" s="25"/>
      <c r="J13" s="26"/>
      <c r="K13" s="27"/>
      <c r="L13" s="27"/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31"/>
      <c r="F14" s="23"/>
      <c r="G14" s="23"/>
      <c r="H14" s="24"/>
      <c r="I14" s="25"/>
      <c r="J14" s="26"/>
      <c r="K14" s="27"/>
      <c r="L14" s="27"/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31"/>
      <c r="F15" s="23"/>
      <c r="G15" s="23"/>
      <c r="H15" s="24"/>
      <c r="I15" s="25"/>
      <c r="J15" s="26"/>
      <c r="K15" s="27"/>
      <c r="L15" s="27"/>
      <c r="M15" s="10"/>
      <c r="N15" s="35">
        <f t="shared" si="0"/>
        <v>0</v>
      </c>
    </row>
    <row r="16" spans="3:14" ht="15">
      <c r="C16" s="34">
        <v>6</v>
      </c>
      <c r="D16" s="21" t="s">
        <v>30</v>
      </c>
      <c r="E16" s="36"/>
      <c r="F16" s="36"/>
      <c r="G16" s="36"/>
      <c r="H16" s="36"/>
      <c r="I16" s="37"/>
      <c r="J16" s="26"/>
      <c r="K16" s="27"/>
      <c r="L16" s="27"/>
      <c r="M16" s="10"/>
      <c r="N16" s="35">
        <f t="shared" si="0"/>
        <v>0</v>
      </c>
    </row>
    <row r="17" spans="3:14" ht="15">
      <c r="C17" s="34">
        <v>7</v>
      </c>
      <c r="D17" s="21" t="s">
        <v>31</v>
      </c>
      <c r="E17" s="31"/>
      <c r="F17" s="23"/>
      <c r="G17" s="23"/>
      <c r="H17" s="24"/>
      <c r="I17" s="25"/>
      <c r="J17" s="26"/>
      <c r="K17" s="27"/>
      <c r="L17" s="27"/>
      <c r="M17" s="10"/>
      <c r="N17" s="35">
        <f t="shared" si="0"/>
        <v>0</v>
      </c>
    </row>
    <row r="18" spans="3:14" ht="15">
      <c r="C18" s="34">
        <v>8</v>
      </c>
      <c r="D18" s="21" t="s">
        <v>32</v>
      </c>
      <c r="E18" s="31"/>
      <c r="F18" s="23"/>
      <c r="G18" s="23"/>
      <c r="H18" s="24"/>
      <c r="I18" s="25"/>
      <c r="J18" s="26"/>
      <c r="K18" s="27"/>
      <c r="L18" s="27"/>
      <c r="M18" s="10"/>
      <c r="N18" s="35">
        <f t="shared" si="0"/>
        <v>0</v>
      </c>
    </row>
    <row r="19" spans="3:14" ht="15">
      <c r="C19" s="34">
        <v>9</v>
      </c>
      <c r="D19" s="21" t="s">
        <v>33</v>
      </c>
      <c r="E19" s="31"/>
      <c r="F19" s="23"/>
      <c r="G19" s="23"/>
      <c r="H19" s="24"/>
      <c r="I19" s="25"/>
      <c r="J19" s="26"/>
      <c r="K19" s="27"/>
      <c r="L19" s="27"/>
      <c r="M19" s="10"/>
      <c r="N19" s="35">
        <f t="shared" si="0"/>
        <v>0</v>
      </c>
    </row>
    <row r="20" spans="3:14" ht="15">
      <c r="C20" s="34">
        <v>10</v>
      </c>
      <c r="D20" s="21" t="s">
        <v>34</v>
      </c>
      <c r="E20" s="31"/>
      <c r="F20" s="23"/>
      <c r="G20" s="23"/>
      <c r="H20" s="24"/>
      <c r="I20" s="25"/>
      <c r="J20" s="26"/>
      <c r="K20" s="27"/>
      <c r="L20" s="27"/>
      <c r="M20" s="10"/>
      <c r="N20" s="35">
        <f t="shared" si="0"/>
        <v>0</v>
      </c>
    </row>
    <row r="21" spans="3:14" ht="15">
      <c r="C21" s="34">
        <v>11</v>
      </c>
      <c r="D21" s="21" t="s">
        <v>35</v>
      </c>
      <c r="E21" s="31"/>
      <c r="F21" s="23"/>
      <c r="G21" s="23"/>
      <c r="H21" s="24"/>
      <c r="I21" s="25"/>
      <c r="J21" s="26"/>
      <c r="K21" s="27"/>
      <c r="L21" s="27"/>
      <c r="M21" s="10"/>
      <c r="N21" s="35">
        <f t="shared" si="0"/>
        <v>0</v>
      </c>
    </row>
    <row r="22" spans="3:14" ht="15">
      <c r="C22" s="34">
        <v>12</v>
      </c>
      <c r="D22" s="21" t="s">
        <v>36</v>
      </c>
      <c r="E22" s="31"/>
      <c r="F22" s="23"/>
      <c r="G22" s="23"/>
      <c r="H22" s="24"/>
      <c r="I22" s="25"/>
      <c r="J22" s="26"/>
      <c r="K22" s="27"/>
      <c r="L22" s="27"/>
      <c r="M22" s="10"/>
      <c r="N22" s="35">
        <f t="shared" si="0"/>
        <v>0</v>
      </c>
    </row>
    <row r="23" spans="3:14" ht="15">
      <c r="C23" s="34">
        <v>13</v>
      </c>
      <c r="D23" s="21" t="s">
        <v>37</v>
      </c>
      <c r="E23" s="31"/>
      <c r="F23" s="23"/>
      <c r="G23" s="23"/>
      <c r="H23" s="24"/>
      <c r="I23" s="25"/>
      <c r="J23" s="26"/>
      <c r="K23" s="27"/>
      <c r="L23" s="27"/>
      <c r="M23" s="10"/>
      <c r="N23" s="35">
        <f t="shared" si="0"/>
        <v>0</v>
      </c>
    </row>
    <row r="24" spans="3:14" ht="15">
      <c r="C24" s="34">
        <v>14</v>
      </c>
      <c r="D24" s="21" t="s">
        <v>38</v>
      </c>
      <c r="E24" s="45"/>
      <c r="F24" s="23"/>
      <c r="G24" s="23"/>
      <c r="H24" s="24"/>
      <c r="I24" s="25"/>
      <c r="J24" s="26"/>
      <c r="K24" s="27"/>
      <c r="L24" s="27"/>
      <c r="M24" s="10"/>
      <c r="N24" s="35">
        <f t="shared" si="0"/>
        <v>0</v>
      </c>
    </row>
    <row r="25" spans="3:14" ht="15">
      <c r="C25" s="34">
        <v>15</v>
      </c>
      <c r="D25" s="21" t="s">
        <v>39</v>
      </c>
      <c r="E25" s="45"/>
      <c r="F25" s="23"/>
      <c r="G25" s="23"/>
      <c r="H25" s="24"/>
      <c r="I25" s="25"/>
      <c r="J25" s="26"/>
      <c r="K25" s="27"/>
      <c r="L25" s="27"/>
      <c r="M25" s="10"/>
      <c r="N25" s="35">
        <f t="shared" si="0"/>
        <v>0</v>
      </c>
    </row>
    <row r="26" spans="3:14" ht="15">
      <c r="C26" s="34">
        <v>16</v>
      </c>
      <c r="D26" s="21" t="s">
        <v>40</v>
      </c>
      <c r="E26" s="45"/>
      <c r="F26" s="23"/>
      <c r="G26" s="23"/>
      <c r="H26" s="24"/>
      <c r="I26" s="25"/>
      <c r="J26" s="26"/>
      <c r="K26" s="27"/>
      <c r="L26" s="27"/>
      <c r="M26" s="10"/>
      <c r="N26" s="35">
        <f t="shared" si="0"/>
        <v>0</v>
      </c>
    </row>
    <row r="27" spans="3:14" ht="15">
      <c r="C27" s="34">
        <v>17</v>
      </c>
      <c r="D27" s="21" t="s">
        <v>41</v>
      </c>
      <c r="E27" s="45"/>
      <c r="F27" s="23"/>
      <c r="G27" s="23"/>
      <c r="H27" s="24"/>
      <c r="I27" s="25"/>
      <c r="J27" s="26"/>
      <c r="K27" s="27"/>
      <c r="L27" s="27"/>
      <c r="M27" s="10"/>
      <c r="N27" s="35">
        <f t="shared" si="0"/>
        <v>0</v>
      </c>
    </row>
    <row r="28" spans="3:14" ht="15">
      <c r="C28" s="34">
        <v>18</v>
      </c>
      <c r="D28" s="21" t="s">
        <v>42</v>
      </c>
      <c r="E28" s="45"/>
      <c r="F28" s="23"/>
      <c r="G28" s="23"/>
      <c r="H28" s="24"/>
      <c r="I28" s="25"/>
      <c r="J28" s="26"/>
      <c r="K28" s="27"/>
      <c r="L28" s="27"/>
      <c r="M28" s="10"/>
      <c r="N28" s="35">
        <f t="shared" si="0"/>
        <v>0</v>
      </c>
    </row>
    <row r="29" spans="3:14" ht="15">
      <c r="C29" s="34">
        <v>19</v>
      </c>
      <c r="D29" s="21" t="s">
        <v>43</v>
      </c>
      <c r="E29" s="45"/>
      <c r="F29" s="23"/>
      <c r="G29" s="23"/>
      <c r="H29" s="24"/>
      <c r="I29" s="25"/>
      <c r="J29" s="26"/>
      <c r="K29" s="27"/>
      <c r="L29" s="27"/>
      <c r="M29" s="10"/>
      <c r="N29" s="35">
        <f t="shared" si="0"/>
        <v>0</v>
      </c>
    </row>
    <row r="30" spans="3:15" ht="15">
      <c r="C30" s="34">
        <v>20</v>
      </c>
      <c r="D30" s="21" t="s">
        <v>44</v>
      </c>
      <c r="E30" s="45"/>
      <c r="F30" s="23"/>
      <c r="G30" s="23"/>
      <c r="H30" s="24"/>
      <c r="I30" s="25"/>
      <c r="J30" s="26"/>
      <c r="K30" s="27"/>
      <c r="L30" s="27"/>
      <c r="M30" s="10"/>
      <c r="N30" s="35">
        <f t="shared" si="0"/>
        <v>0</v>
      </c>
      <c r="O30" t="s">
        <v>45</v>
      </c>
    </row>
    <row r="31" spans="3:14" ht="15">
      <c r="C31" s="34">
        <v>21</v>
      </c>
      <c r="D31" s="21" t="s">
        <v>46</v>
      </c>
      <c r="E31" s="45"/>
      <c r="F31" s="23"/>
      <c r="G31" s="23"/>
      <c r="H31" s="24"/>
      <c r="I31" s="25"/>
      <c r="J31" s="26"/>
      <c r="K31" s="27"/>
      <c r="L31" s="27"/>
      <c r="M31" s="10"/>
      <c r="N31" s="35">
        <f t="shared" si="0"/>
        <v>0</v>
      </c>
    </row>
    <row r="32" spans="3:14" ht="15">
      <c r="C32" s="34">
        <v>22</v>
      </c>
      <c r="D32" s="21" t="s">
        <v>47</v>
      </c>
      <c r="E32" s="45"/>
      <c r="F32" s="23"/>
      <c r="G32" s="23"/>
      <c r="H32" s="24"/>
      <c r="I32" s="25"/>
      <c r="J32" s="26"/>
      <c r="K32" s="27"/>
      <c r="L32" s="27"/>
      <c r="M32" s="10"/>
      <c r="N32" s="35">
        <f t="shared" si="0"/>
        <v>0</v>
      </c>
    </row>
    <row r="33" spans="3:12" ht="15">
      <c r="C33" s="32">
        <v>23</v>
      </c>
      <c r="D33" s="21" t="s">
        <v>48</v>
      </c>
      <c r="E33" s="45"/>
      <c r="F33" s="23"/>
      <c r="G33" s="23"/>
      <c r="H33" s="24"/>
      <c r="I33" s="25"/>
      <c r="J33" s="26"/>
      <c r="K33" s="27"/>
      <c r="L33" s="27"/>
    </row>
    <row r="34" spans="3:12" ht="15">
      <c r="C34" s="32">
        <v>24</v>
      </c>
      <c r="D34" s="21" t="s">
        <v>49</v>
      </c>
      <c r="E34" s="45"/>
      <c r="F34" s="23"/>
      <c r="G34" s="23"/>
      <c r="H34" s="24"/>
      <c r="I34" s="25"/>
      <c r="J34" s="26"/>
      <c r="K34" s="27"/>
      <c r="L34" s="27"/>
    </row>
    <row r="35" spans="3:12" ht="15">
      <c r="C35" s="32">
        <v>25</v>
      </c>
      <c r="D35" s="21" t="s">
        <v>50</v>
      </c>
      <c r="E35" s="45"/>
      <c r="F35" s="23"/>
      <c r="G35" s="23"/>
      <c r="H35" s="24"/>
      <c r="I35" s="25"/>
      <c r="J35" s="26"/>
      <c r="K35" s="27"/>
      <c r="L35" s="27"/>
    </row>
    <row r="36" spans="3:12" ht="15">
      <c r="C36" s="32">
        <v>26</v>
      </c>
      <c r="D36" s="21" t="s">
        <v>51</v>
      </c>
      <c r="E36" s="179">
        <v>85</v>
      </c>
      <c r="F36" s="179">
        <v>480</v>
      </c>
      <c r="G36" s="179">
        <v>3</v>
      </c>
      <c r="H36" s="179">
        <v>1457</v>
      </c>
      <c r="I36" s="180">
        <v>36.5</v>
      </c>
      <c r="J36" s="26">
        <f>(H36*10/(F36*G36))</f>
        <v>10.118055555555555</v>
      </c>
      <c r="K36" s="27">
        <f>ROUND(J36*(1-((I36-14)/86)),2)</f>
        <v>7.47</v>
      </c>
      <c r="L36" s="27">
        <f>ROUND(J36*(1-((I36-15)/85)),2)</f>
        <v>7.56</v>
      </c>
    </row>
    <row r="37" spans="3:12" ht="15">
      <c r="C37" s="32">
        <v>27</v>
      </c>
      <c r="D37" s="21" t="s">
        <v>52</v>
      </c>
      <c r="E37" s="48"/>
      <c r="F37" s="181"/>
      <c r="G37" s="181"/>
      <c r="H37" s="182"/>
      <c r="I37" s="183"/>
      <c r="J37" s="26"/>
      <c r="K37" s="27"/>
      <c r="L37" s="27"/>
    </row>
    <row r="38" spans="3:12" ht="15">
      <c r="C38" s="32">
        <v>28</v>
      </c>
      <c r="D38" s="21" t="s">
        <v>53</v>
      </c>
      <c r="E38" s="179">
        <v>84</v>
      </c>
      <c r="F38" s="179">
        <v>486</v>
      </c>
      <c r="G38" s="179">
        <v>3</v>
      </c>
      <c r="H38" s="179">
        <v>1737</v>
      </c>
      <c r="I38" s="180">
        <v>37.2</v>
      </c>
      <c r="J38" s="26">
        <f>(H38*10/(F38*G38))</f>
        <v>11.91358024691358</v>
      </c>
      <c r="K38" s="27">
        <f>ROUND(J38*(1-((I38-14)/86)),2)</f>
        <v>8.7</v>
      </c>
      <c r="L38" s="27">
        <f>ROUND(J38*(1-((I38-15)/85)),2)</f>
        <v>8.8</v>
      </c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36.85</v>
      </c>
      <c r="J40" s="47">
        <f>AVERAGE(J11:J39)</f>
        <v>11.015817901234568</v>
      </c>
      <c r="K40" s="47">
        <f>AVERAGE(K11:K39)</f>
        <v>8.084999999999999</v>
      </c>
      <c r="L40" s="47">
        <f>AVERAGE(L11:L39)</f>
        <v>8.18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74">
    <pageSetUpPr fitToPage="1"/>
  </sheetPr>
  <dimension ref="A4:O40"/>
  <sheetViews>
    <sheetView showGridLines="0" zoomScale="85" zoomScaleNormal="85" workbookViewId="0" topLeftCell="A1">
      <selection activeCell="H51" sqref="H51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117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/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22"/>
      <c r="F11" s="23"/>
      <c r="G11" s="23"/>
      <c r="H11" s="24"/>
      <c r="I11" s="25"/>
      <c r="J11" s="26"/>
      <c r="K11" s="27"/>
      <c r="L11" s="27"/>
      <c r="M11" s="28"/>
      <c r="N11" s="29">
        <f aca="true" t="shared" si="0" ref="N11:N32">M11*10000/3.75</f>
        <v>0</v>
      </c>
    </row>
    <row r="12" spans="1:14" ht="15.75">
      <c r="A12" s="30"/>
      <c r="C12" s="20">
        <v>2</v>
      </c>
      <c r="D12" s="21" t="s">
        <v>26</v>
      </c>
      <c r="E12" s="31"/>
      <c r="F12" s="23"/>
      <c r="G12" s="23"/>
      <c r="H12" s="24"/>
      <c r="I12" s="25"/>
      <c r="J12" s="26"/>
      <c r="K12" s="27"/>
      <c r="L12" s="27"/>
      <c r="M12" s="32"/>
      <c r="N12" s="33">
        <f t="shared" si="0"/>
        <v>0</v>
      </c>
    </row>
    <row r="13" spans="3:14" ht="15">
      <c r="C13" s="20">
        <v>3</v>
      </c>
      <c r="D13" s="21" t="s">
        <v>27</v>
      </c>
      <c r="E13" s="31"/>
      <c r="F13" s="23"/>
      <c r="G13" s="23"/>
      <c r="H13" s="24"/>
      <c r="I13" s="25"/>
      <c r="J13" s="26"/>
      <c r="K13" s="27"/>
      <c r="L13" s="27"/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31"/>
      <c r="F14" s="23"/>
      <c r="G14" s="23"/>
      <c r="H14" s="24"/>
      <c r="I14" s="25"/>
      <c r="J14" s="26"/>
      <c r="K14" s="27"/>
      <c r="L14" s="27"/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31"/>
      <c r="F15" s="23"/>
      <c r="G15" s="23"/>
      <c r="H15" s="24"/>
      <c r="I15" s="25"/>
      <c r="J15" s="26"/>
      <c r="K15" s="27"/>
      <c r="L15" s="27"/>
      <c r="M15" s="10"/>
      <c r="N15" s="35">
        <f t="shared" si="0"/>
        <v>0</v>
      </c>
    </row>
    <row r="16" spans="3:14" ht="15">
      <c r="C16" s="34">
        <v>6</v>
      </c>
      <c r="D16" s="21" t="s">
        <v>30</v>
      </c>
      <c r="E16" s="36"/>
      <c r="F16" s="36"/>
      <c r="G16" s="36"/>
      <c r="H16" s="36"/>
      <c r="I16" s="37"/>
      <c r="J16" s="26"/>
      <c r="K16" s="27"/>
      <c r="L16" s="27"/>
      <c r="M16" s="10"/>
      <c r="N16" s="35">
        <f t="shared" si="0"/>
        <v>0</v>
      </c>
    </row>
    <row r="17" spans="3:14" ht="15">
      <c r="C17" s="34">
        <v>7</v>
      </c>
      <c r="D17" s="21" t="s">
        <v>31</v>
      </c>
      <c r="E17" s="31"/>
      <c r="F17" s="23"/>
      <c r="G17" s="23"/>
      <c r="H17" s="24"/>
      <c r="I17" s="25"/>
      <c r="J17" s="26"/>
      <c r="K17" s="27"/>
      <c r="L17" s="27"/>
      <c r="M17" s="10"/>
      <c r="N17" s="35">
        <f t="shared" si="0"/>
        <v>0</v>
      </c>
    </row>
    <row r="18" spans="3:14" ht="15">
      <c r="C18" s="34">
        <v>8</v>
      </c>
      <c r="D18" s="21" t="s">
        <v>32</v>
      </c>
      <c r="E18" s="31"/>
      <c r="F18" s="23"/>
      <c r="G18" s="23"/>
      <c r="H18" s="24"/>
      <c r="I18" s="25"/>
      <c r="J18" s="26"/>
      <c r="K18" s="27"/>
      <c r="L18" s="27"/>
      <c r="M18" s="10"/>
      <c r="N18" s="35">
        <f t="shared" si="0"/>
        <v>0</v>
      </c>
    </row>
    <row r="19" spans="3:14" ht="15">
      <c r="C19" s="34">
        <v>9</v>
      </c>
      <c r="D19" s="21" t="s">
        <v>33</v>
      </c>
      <c r="E19" s="31"/>
      <c r="F19" s="23"/>
      <c r="G19" s="23"/>
      <c r="H19" s="24"/>
      <c r="I19" s="25"/>
      <c r="J19" s="26"/>
      <c r="K19" s="27"/>
      <c r="L19" s="27"/>
      <c r="M19" s="10"/>
      <c r="N19" s="35">
        <f t="shared" si="0"/>
        <v>0</v>
      </c>
    </row>
    <row r="20" spans="3:14" ht="15">
      <c r="C20" s="34">
        <v>10</v>
      </c>
      <c r="D20" s="21" t="s">
        <v>34</v>
      </c>
      <c r="E20" s="31"/>
      <c r="F20" s="23"/>
      <c r="G20" s="23"/>
      <c r="H20" s="24"/>
      <c r="I20" s="25"/>
      <c r="J20" s="26"/>
      <c r="K20" s="27"/>
      <c r="L20" s="27"/>
      <c r="M20" s="10"/>
      <c r="N20" s="35">
        <f t="shared" si="0"/>
        <v>0</v>
      </c>
    </row>
    <row r="21" spans="3:14" ht="15">
      <c r="C21" s="34">
        <v>11</v>
      </c>
      <c r="D21" s="21" t="s">
        <v>35</v>
      </c>
      <c r="E21" s="133">
        <v>74</v>
      </c>
      <c r="F21" s="184">
        <v>300</v>
      </c>
      <c r="G21" s="184">
        <v>3</v>
      </c>
      <c r="H21" s="185">
        <v>593</v>
      </c>
      <c r="I21" s="131">
        <v>31.5</v>
      </c>
      <c r="J21" s="26">
        <f>(H21*10/(F21*G21))</f>
        <v>6.588888888888889</v>
      </c>
      <c r="K21" s="27">
        <f>ROUND(J21*(1-((I21-14)/86)),2)</f>
        <v>5.25</v>
      </c>
      <c r="L21" s="27">
        <f>ROUND(J21*(1-((I21-15)/85)),2)</f>
        <v>5.31</v>
      </c>
      <c r="M21" s="10"/>
      <c r="N21" s="35">
        <f t="shared" si="0"/>
        <v>0</v>
      </c>
    </row>
    <row r="22" spans="3:14" ht="15">
      <c r="C22" s="34">
        <v>12</v>
      </c>
      <c r="D22" s="21" t="s">
        <v>36</v>
      </c>
      <c r="E22" s="133">
        <v>76</v>
      </c>
      <c r="F22" s="184">
        <v>295.8</v>
      </c>
      <c r="G22" s="184">
        <v>3</v>
      </c>
      <c r="H22" s="185">
        <v>608</v>
      </c>
      <c r="I22" s="131">
        <v>32.8</v>
      </c>
      <c r="J22" s="26">
        <f>(H22*10/(F22*G22))</f>
        <v>6.851476222672977</v>
      </c>
      <c r="K22" s="27">
        <f>ROUND(J22*(1-((I22-14)/86)),2)</f>
        <v>5.35</v>
      </c>
      <c r="L22" s="27">
        <f>ROUND(J22*(1-((I22-15)/85)),2)</f>
        <v>5.42</v>
      </c>
      <c r="M22" s="10"/>
      <c r="N22" s="35">
        <f t="shared" si="0"/>
        <v>0</v>
      </c>
    </row>
    <row r="23" spans="3:14" ht="15">
      <c r="C23" s="34">
        <v>13</v>
      </c>
      <c r="D23" s="21" t="s">
        <v>37</v>
      </c>
      <c r="E23" s="133">
        <v>75</v>
      </c>
      <c r="F23" s="184">
        <v>291.6</v>
      </c>
      <c r="G23" s="184">
        <v>3</v>
      </c>
      <c r="H23" s="185">
        <v>632</v>
      </c>
      <c r="I23" s="131">
        <v>33</v>
      </c>
      <c r="J23" s="26">
        <f>(H23*10/(F23*G23))</f>
        <v>7.22450845907636</v>
      </c>
      <c r="K23" s="27">
        <f>ROUND(J23*(1-((I23-14)/86)),2)</f>
        <v>5.63</v>
      </c>
      <c r="L23" s="27">
        <f>ROUND(J23*(1-((I23-15)/85)),2)</f>
        <v>5.69</v>
      </c>
      <c r="M23" s="10"/>
      <c r="N23" s="35">
        <f t="shared" si="0"/>
        <v>0</v>
      </c>
    </row>
    <row r="24" spans="3:14" ht="15">
      <c r="C24" s="34">
        <v>14</v>
      </c>
      <c r="D24" s="21" t="s">
        <v>38</v>
      </c>
      <c r="E24" s="133">
        <v>75</v>
      </c>
      <c r="F24" s="184">
        <v>287.4</v>
      </c>
      <c r="G24" s="184">
        <v>3</v>
      </c>
      <c r="H24" s="185">
        <v>590</v>
      </c>
      <c r="I24" s="131">
        <v>35.2</v>
      </c>
      <c r="J24" s="26">
        <f>(H24*10/(F24*G24))</f>
        <v>6.842959870099746</v>
      </c>
      <c r="K24" s="27">
        <f>ROUND(J24*(1-((I24-14)/86)),2)</f>
        <v>5.16</v>
      </c>
      <c r="L24" s="27">
        <f>ROUND(J24*(1-((I24-15)/85)),2)</f>
        <v>5.22</v>
      </c>
      <c r="M24" s="10"/>
      <c r="N24" s="35">
        <f t="shared" si="0"/>
        <v>0</v>
      </c>
    </row>
    <row r="25" spans="3:14" ht="15">
      <c r="C25" s="34">
        <v>15</v>
      </c>
      <c r="D25" s="21" t="s">
        <v>39</v>
      </c>
      <c r="E25" s="133"/>
      <c r="F25" s="184"/>
      <c r="G25" s="184"/>
      <c r="H25" s="185"/>
      <c r="I25" s="131"/>
      <c r="J25" s="26"/>
      <c r="K25" s="27"/>
      <c r="L25" s="27"/>
      <c r="M25" s="10"/>
      <c r="N25" s="35">
        <f t="shared" si="0"/>
        <v>0</v>
      </c>
    </row>
    <row r="26" spans="3:14" ht="15">
      <c r="C26" s="34">
        <v>16</v>
      </c>
      <c r="D26" s="21" t="s">
        <v>40</v>
      </c>
      <c r="E26" s="133">
        <v>75</v>
      </c>
      <c r="F26" s="184">
        <v>283.2</v>
      </c>
      <c r="G26" s="184">
        <v>3</v>
      </c>
      <c r="H26" s="185">
        <v>598</v>
      </c>
      <c r="I26" s="131">
        <v>36.7</v>
      </c>
      <c r="J26" s="26">
        <f>(H26*10/(F26*G26))</f>
        <v>7.038606403013183</v>
      </c>
      <c r="K26" s="27">
        <f>ROUND(J26*(1-((I26-14)/86)),2)</f>
        <v>5.18</v>
      </c>
      <c r="L26" s="27">
        <f>ROUND(J26*(1-((I26-15)/85)),2)</f>
        <v>5.24</v>
      </c>
      <c r="M26" s="10"/>
      <c r="N26" s="35">
        <f t="shared" si="0"/>
        <v>0</v>
      </c>
    </row>
    <row r="27" spans="3:14" ht="15">
      <c r="C27" s="34">
        <v>17</v>
      </c>
      <c r="D27" s="21" t="s">
        <v>41</v>
      </c>
      <c r="E27" s="133"/>
      <c r="F27" s="184"/>
      <c r="G27" s="184"/>
      <c r="H27" s="185"/>
      <c r="I27" s="131"/>
      <c r="J27" s="26"/>
      <c r="K27" s="27"/>
      <c r="L27" s="27"/>
      <c r="M27" s="10"/>
      <c r="N27" s="35">
        <f t="shared" si="0"/>
        <v>0</v>
      </c>
    </row>
    <row r="28" spans="3:14" ht="15">
      <c r="C28" s="34">
        <v>18</v>
      </c>
      <c r="D28" s="21" t="s">
        <v>42</v>
      </c>
      <c r="E28" s="136"/>
      <c r="F28" s="184"/>
      <c r="G28" s="184"/>
      <c r="H28" s="185"/>
      <c r="I28" s="131"/>
      <c r="J28" s="26"/>
      <c r="K28" s="27"/>
      <c r="L28" s="27"/>
      <c r="M28" s="10"/>
      <c r="N28" s="35">
        <f t="shared" si="0"/>
        <v>0</v>
      </c>
    </row>
    <row r="29" spans="3:14" ht="15">
      <c r="C29" s="34">
        <v>19</v>
      </c>
      <c r="D29" s="21" t="s">
        <v>43</v>
      </c>
      <c r="E29" s="133">
        <v>74</v>
      </c>
      <c r="F29" s="184">
        <v>279</v>
      </c>
      <c r="G29" s="184">
        <v>3</v>
      </c>
      <c r="H29" s="185">
        <v>538</v>
      </c>
      <c r="I29" s="131">
        <v>38</v>
      </c>
      <c r="J29" s="26">
        <f>(H29*10/(F29*G29))</f>
        <v>6.427718040621267</v>
      </c>
      <c r="K29" s="27">
        <f>ROUND(J29*(1-((I29-14)/86)),2)</f>
        <v>4.63</v>
      </c>
      <c r="L29" s="27">
        <f>ROUND(J29*(1-((I29-15)/85)),2)</f>
        <v>4.69</v>
      </c>
      <c r="M29" s="10"/>
      <c r="N29" s="35">
        <f t="shared" si="0"/>
        <v>0</v>
      </c>
    </row>
    <row r="30" spans="3:15" ht="15">
      <c r="C30" s="34">
        <v>20</v>
      </c>
      <c r="D30" s="21" t="s">
        <v>44</v>
      </c>
      <c r="E30" s="133"/>
      <c r="F30" s="184"/>
      <c r="G30" s="184"/>
      <c r="H30" s="185"/>
      <c r="I30" s="131"/>
      <c r="J30" s="26"/>
      <c r="K30" s="27"/>
      <c r="L30" s="27"/>
      <c r="M30" s="10"/>
      <c r="N30" s="35">
        <f t="shared" si="0"/>
        <v>0</v>
      </c>
      <c r="O30" t="s">
        <v>45</v>
      </c>
    </row>
    <row r="31" spans="3:14" ht="15">
      <c r="C31" s="34">
        <v>21</v>
      </c>
      <c r="D31" s="21" t="s">
        <v>46</v>
      </c>
      <c r="E31" s="133"/>
      <c r="F31" s="184"/>
      <c r="G31" s="184"/>
      <c r="H31" s="185"/>
      <c r="I31" s="131"/>
      <c r="J31" s="26"/>
      <c r="K31" s="27"/>
      <c r="L31" s="27"/>
      <c r="M31" s="10"/>
      <c r="N31" s="35">
        <f t="shared" si="0"/>
        <v>0</v>
      </c>
    </row>
    <row r="32" spans="3:14" ht="15">
      <c r="C32" s="34">
        <v>22</v>
      </c>
      <c r="D32" s="21" t="s">
        <v>47</v>
      </c>
      <c r="E32" s="133">
        <v>76</v>
      </c>
      <c r="F32" s="184">
        <v>274.8</v>
      </c>
      <c r="G32" s="184">
        <v>3</v>
      </c>
      <c r="H32" s="185">
        <v>672</v>
      </c>
      <c r="I32" s="131">
        <v>31.4</v>
      </c>
      <c r="J32" s="26">
        <f>(H32*10/(F32*G32))</f>
        <v>8.151382823871906</v>
      </c>
      <c r="K32" s="27">
        <f>ROUND(J32*(1-((I32-14)/86)),2)</f>
        <v>6.5</v>
      </c>
      <c r="L32" s="27">
        <f>ROUND(J32*(1-((I32-15)/85)),2)</f>
        <v>6.58</v>
      </c>
      <c r="M32" s="10"/>
      <c r="N32" s="35">
        <f t="shared" si="0"/>
        <v>0</v>
      </c>
    </row>
    <row r="33" spans="3:12" ht="15">
      <c r="C33" s="32">
        <v>23</v>
      </c>
      <c r="D33" s="21" t="s">
        <v>48</v>
      </c>
      <c r="E33" s="133">
        <v>75</v>
      </c>
      <c r="F33" s="184">
        <v>270.6</v>
      </c>
      <c r="G33" s="184">
        <v>3</v>
      </c>
      <c r="H33" s="185">
        <v>680</v>
      </c>
      <c r="I33" s="131">
        <v>32.8</v>
      </c>
      <c r="J33" s="26">
        <f>(H33*10/(F33*G33))</f>
        <v>8.376447400837645</v>
      </c>
      <c r="K33" s="27">
        <f>ROUND(J33*(1-((I33-14)/86)),2)</f>
        <v>6.55</v>
      </c>
      <c r="L33" s="27">
        <f>ROUND(J33*(1-((I33-15)/85)),2)</f>
        <v>6.62</v>
      </c>
    </row>
    <row r="34" spans="3:12" ht="15">
      <c r="C34" s="32">
        <v>24</v>
      </c>
      <c r="D34" s="21" t="s">
        <v>49</v>
      </c>
      <c r="E34" s="186">
        <v>76</v>
      </c>
      <c r="F34" s="184">
        <v>266.4</v>
      </c>
      <c r="G34" s="184">
        <v>3</v>
      </c>
      <c r="H34" s="185">
        <v>564</v>
      </c>
      <c r="I34" s="131">
        <v>34.5</v>
      </c>
      <c r="J34" s="26">
        <f>(H34*10/(F34*G34))</f>
        <v>7.057057057057058</v>
      </c>
      <c r="K34" s="27">
        <f>ROUND(J34*(1-((I34-14)/86)),2)</f>
        <v>5.37</v>
      </c>
      <c r="L34" s="27">
        <f>ROUND(J34*(1-((I34-15)/85)),2)</f>
        <v>5.44</v>
      </c>
    </row>
    <row r="35" spans="3:12" ht="15">
      <c r="C35" s="32">
        <v>25</v>
      </c>
      <c r="D35" s="21" t="s">
        <v>50</v>
      </c>
      <c r="E35" s="186"/>
      <c r="F35" s="184"/>
      <c r="G35" s="184"/>
      <c r="H35" s="185"/>
      <c r="I35" s="131"/>
      <c r="J35" s="26"/>
      <c r="K35" s="27"/>
      <c r="L35" s="27"/>
    </row>
    <row r="36" spans="3:12" ht="15">
      <c r="C36" s="32">
        <v>26</v>
      </c>
      <c r="D36" s="21" t="s">
        <v>51</v>
      </c>
      <c r="E36" s="186"/>
      <c r="F36" s="184"/>
      <c r="G36" s="184"/>
      <c r="H36" s="185"/>
      <c r="I36" s="131"/>
      <c r="J36" s="26"/>
      <c r="K36" s="27"/>
      <c r="L36" s="27"/>
    </row>
    <row r="37" spans="3:12" ht="15">
      <c r="C37" s="32">
        <v>27</v>
      </c>
      <c r="D37" s="21" t="s">
        <v>52</v>
      </c>
      <c r="E37" s="186">
        <v>75</v>
      </c>
      <c r="F37" s="184">
        <v>262.2</v>
      </c>
      <c r="G37" s="184">
        <v>3</v>
      </c>
      <c r="H37" s="185">
        <v>645</v>
      </c>
      <c r="I37" s="131">
        <v>33.1</v>
      </c>
      <c r="J37" s="26">
        <f>(H37*10/(F37*G37))</f>
        <v>8.199847444698705</v>
      </c>
      <c r="K37" s="27">
        <f>ROUND(J37*(1-((I37-14)/86)),2)</f>
        <v>6.38</v>
      </c>
      <c r="L37" s="27">
        <f>ROUND(J37*(1-((I37-15)/85)),2)</f>
        <v>6.45</v>
      </c>
    </row>
    <row r="38" spans="3:12" ht="15">
      <c r="C38" s="32">
        <v>28</v>
      </c>
      <c r="D38" s="21" t="s">
        <v>53</v>
      </c>
      <c r="E38" s="186">
        <v>74</v>
      </c>
      <c r="F38" s="184">
        <v>258</v>
      </c>
      <c r="G38" s="184">
        <v>3</v>
      </c>
      <c r="H38" s="185">
        <v>640</v>
      </c>
      <c r="I38" s="131">
        <v>31</v>
      </c>
      <c r="J38" s="26">
        <f>(H38*10/(F38*G38))</f>
        <v>8.268733850129198</v>
      </c>
      <c r="K38" s="27">
        <f>ROUND(J38*(1-((I38-14)/86)),2)</f>
        <v>6.63</v>
      </c>
      <c r="L38" s="27">
        <f>ROUND(J38*(1-((I38-15)/85)),2)</f>
        <v>6.71</v>
      </c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33.63636363636363</v>
      </c>
      <c r="J40" s="47">
        <f>AVERAGE(J11:J39)</f>
        <v>7.366147860087901</v>
      </c>
      <c r="K40" s="47">
        <f>AVERAGE(K11:K39)</f>
        <v>5.693636363636364</v>
      </c>
      <c r="L40" s="47">
        <f>AVERAGE(L11:L39)</f>
        <v>5.760909090909092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75">
    <pageSetUpPr fitToPage="1"/>
  </sheetPr>
  <dimension ref="A4:O40"/>
  <sheetViews>
    <sheetView showGridLines="0" zoomScale="85" zoomScaleNormal="85" workbookViewId="0" topLeftCell="A1">
      <selection activeCell="H51" sqref="H51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118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/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22"/>
      <c r="F11" s="23"/>
      <c r="G11" s="23"/>
      <c r="H11" s="24"/>
      <c r="I11" s="25"/>
      <c r="J11" s="26"/>
      <c r="K11" s="27"/>
      <c r="L11" s="27"/>
      <c r="M11" s="28"/>
      <c r="N11" s="29">
        <f aca="true" t="shared" si="0" ref="N11:N32">M11*10000/3.75</f>
        <v>0</v>
      </c>
    </row>
    <row r="12" spans="1:14" ht="15.75">
      <c r="A12" s="30"/>
      <c r="C12" s="20">
        <v>2</v>
      </c>
      <c r="D12" s="21" t="s">
        <v>26</v>
      </c>
      <c r="E12" s="31"/>
      <c r="F12" s="23"/>
      <c r="G12" s="23"/>
      <c r="H12" s="24"/>
      <c r="I12" s="25"/>
      <c r="J12" s="26"/>
      <c r="K12" s="27"/>
      <c r="L12" s="27"/>
      <c r="M12" s="32"/>
      <c r="N12" s="33">
        <f t="shared" si="0"/>
        <v>0</v>
      </c>
    </row>
    <row r="13" spans="3:14" ht="15">
      <c r="C13" s="20">
        <v>3</v>
      </c>
      <c r="D13" s="21" t="s">
        <v>27</v>
      </c>
      <c r="E13" s="187">
        <v>85</v>
      </c>
      <c r="F13" s="188">
        <v>195</v>
      </c>
      <c r="G13" s="188">
        <v>4.5</v>
      </c>
      <c r="H13" s="189">
        <v>370</v>
      </c>
      <c r="I13" s="190">
        <v>18.8</v>
      </c>
      <c r="J13" s="26">
        <f>(H13*10/(F13*G13))</f>
        <v>4.216524216524217</v>
      </c>
      <c r="K13" s="27">
        <f>ROUND(J13*(1-((I13-14)/86)),2)</f>
        <v>3.98</v>
      </c>
      <c r="L13" s="27">
        <f>ROUND(J13*(1-((I13-15)/85)),2)</f>
        <v>4.03</v>
      </c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187">
        <v>85</v>
      </c>
      <c r="F14" s="188">
        <v>195</v>
      </c>
      <c r="G14" s="188">
        <v>4.5</v>
      </c>
      <c r="H14" s="189">
        <v>290</v>
      </c>
      <c r="I14" s="190">
        <v>20.5</v>
      </c>
      <c r="J14" s="26">
        <f>(H14*10/(F14*G14))</f>
        <v>3.304843304843305</v>
      </c>
      <c r="K14" s="27">
        <f>ROUND(J14*(1-((I14-14)/86)),2)</f>
        <v>3.06</v>
      </c>
      <c r="L14" s="27">
        <f>ROUND(J14*(1-((I14-15)/85)),2)</f>
        <v>3.09</v>
      </c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187">
        <v>85</v>
      </c>
      <c r="F15" s="188">
        <v>195</v>
      </c>
      <c r="G15" s="188">
        <v>4.5</v>
      </c>
      <c r="H15" s="189">
        <v>410</v>
      </c>
      <c r="I15" s="190">
        <v>21.5</v>
      </c>
      <c r="J15" s="26">
        <f>(H15*10/(F15*G15))</f>
        <v>4.672364672364672</v>
      </c>
      <c r="K15" s="27">
        <f>ROUND(J15*(1-((I15-14)/86)),2)</f>
        <v>4.26</v>
      </c>
      <c r="L15" s="27">
        <f>ROUND(J15*(1-((I15-15)/85)),2)</f>
        <v>4.32</v>
      </c>
      <c r="M15" s="10"/>
      <c r="N15" s="35">
        <f t="shared" si="0"/>
        <v>0</v>
      </c>
    </row>
    <row r="16" spans="3:14" ht="15">
      <c r="C16" s="34">
        <v>6</v>
      </c>
      <c r="D16" s="21" t="s">
        <v>30</v>
      </c>
      <c r="E16" s="191"/>
      <c r="F16" s="188"/>
      <c r="G16" s="188"/>
      <c r="H16" s="189"/>
      <c r="I16" s="190"/>
      <c r="J16" s="26"/>
      <c r="K16" s="27"/>
      <c r="L16" s="27"/>
      <c r="M16" s="10"/>
      <c r="N16" s="35">
        <f t="shared" si="0"/>
        <v>0</v>
      </c>
    </row>
    <row r="17" spans="3:14" ht="15">
      <c r="C17" s="34">
        <v>7</v>
      </c>
      <c r="D17" s="21" t="s">
        <v>31</v>
      </c>
      <c r="E17" s="191"/>
      <c r="F17" s="188"/>
      <c r="G17" s="188"/>
      <c r="H17" s="189"/>
      <c r="I17" s="190"/>
      <c r="J17" s="26"/>
      <c r="K17" s="27"/>
      <c r="L17" s="27"/>
      <c r="M17" s="10"/>
      <c r="N17" s="35">
        <f t="shared" si="0"/>
        <v>0</v>
      </c>
    </row>
    <row r="18" spans="3:14" ht="15">
      <c r="C18" s="34">
        <v>8</v>
      </c>
      <c r="D18" s="21" t="s">
        <v>32</v>
      </c>
      <c r="E18" s="191"/>
      <c r="F18" s="188"/>
      <c r="G18" s="188"/>
      <c r="H18" s="189"/>
      <c r="I18" s="190"/>
      <c r="J18" s="26"/>
      <c r="K18" s="27"/>
      <c r="L18" s="27"/>
      <c r="M18" s="10"/>
      <c r="N18" s="35">
        <f t="shared" si="0"/>
        <v>0</v>
      </c>
    </row>
    <row r="19" spans="3:14" ht="15">
      <c r="C19" s="34">
        <v>9</v>
      </c>
      <c r="D19" s="21" t="s">
        <v>33</v>
      </c>
      <c r="E19" s="191"/>
      <c r="F19" s="188"/>
      <c r="G19" s="188"/>
      <c r="H19" s="189"/>
      <c r="I19" s="190"/>
      <c r="J19" s="26"/>
      <c r="K19" s="27"/>
      <c r="L19" s="27"/>
      <c r="M19" s="10"/>
      <c r="N19" s="35">
        <f t="shared" si="0"/>
        <v>0</v>
      </c>
    </row>
    <row r="20" spans="3:14" ht="15">
      <c r="C20" s="34">
        <v>10</v>
      </c>
      <c r="D20" s="21" t="s">
        <v>34</v>
      </c>
      <c r="E20" s="191"/>
      <c r="F20" s="188"/>
      <c r="G20" s="188"/>
      <c r="H20" s="189"/>
      <c r="I20" s="190"/>
      <c r="J20" s="26"/>
      <c r="K20" s="27"/>
      <c r="L20" s="27"/>
      <c r="M20" s="10"/>
      <c r="N20" s="35">
        <f t="shared" si="0"/>
        <v>0</v>
      </c>
    </row>
    <row r="21" spans="3:14" ht="15">
      <c r="C21" s="34">
        <v>11</v>
      </c>
      <c r="D21" s="21" t="s">
        <v>35</v>
      </c>
      <c r="E21" s="187">
        <v>84</v>
      </c>
      <c r="F21" s="188">
        <v>195</v>
      </c>
      <c r="G21" s="188">
        <v>4.5</v>
      </c>
      <c r="H21" s="189">
        <v>500</v>
      </c>
      <c r="I21" s="190">
        <v>19.5</v>
      </c>
      <c r="J21" s="26">
        <f>(H21*10/(F21*G21))</f>
        <v>5.698005698005698</v>
      </c>
      <c r="K21" s="27">
        <f>ROUND(J21*(1-((I21-14)/86)),2)</f>
        <v>5.33</v>
      </c>
      <c r="L21" s="27">
        <f>ROUND(J21*(1-((I21-15)/85)),2)</f>
        <v>5.4</v>
      </c>
      <c r="M21" s="10"/>
      <c r="N21" s="35">
        <f t="shared" si="0"/>
        <v>0</v>
      </c>
    </row>
    <row r="22" spans="3:14" ht="15">
      <c r="C22" s="34">
        <v>12</v>
      </c>
      <c r="D22" s="21" t="s">
        <v>36</v>
      </c>
      <c r="E22" s="187">
        <v>85</v>
      </c>
      <c r="F22" s="188">
        <v>195</v>
      </c>
      <c r="G22" s="188">
        <v>4.5</v>
      </c>
      <c r="H22" s="189">
        <v>525</v>
      </c>
      <c r="I22" s="190">
        <v>20.3</v>
      </c>
      <c r="J22" s="26">
        <f>(H22*10/(F22*G22))</f>
        <v>5.982905982905983</v>
      </c>
      <c r="K22" s="27">
        <f>ROUND(J22*(1-((I22-14)/86)),2)</f>
        <v>5.54</v>
      </c>
      <c r="L22" s="27">
        <f>ROUND(J22*(1-((I22-15)/85)),2)</f>
        <v>5.61</v>
      </c>
      <c r="M22" s="10"/>
      <c r="N22" s="35">
        <f t="shared" si="0"/>
        <v>0</v>
      </c>
    </row>
    <row r="23" spans="3:14" ht="15">
      <c r="C23" s="34">
        <v>13</v>
      </c>
      <c r="D23" s="21" t="s">
        <v>37</v>
      </c>
      <c r="E23" s="191"/>
      <c r="F23" s="188"/>
      <c r="G23" s="188"/>
      <c r="H23" s="189"/>
      <c r="I23" s="190"/>
      <c r="J23" s="26"/>
      <c r="K23" s="27"/>
      <c r="L23" s="27"/>
      <c r="M23" s="10"/>
      <c r="N23" s="35">
        <f t="shared" si="0"/>
        <v>0</v>
      </c>
    </row>
    <row r="24" spans="3:14" ht="15">
      <c r="C24" s="34">
        <v>14</v>
      </c>
      <c r="D24" s="21" t="s">
        <v>38</v>
      </c>
      <c r="E24" s="191"/>
      <c r="F24" s="188"/>
      <c r="G24" s="188"/>
      <c r="H24" s="189"/>
      <c r="I24" s="190"/>
      <c r="J24" s="26"/>
      <c r="K24" s="27"/>
      <c r="L24" s="27"/>
      <c r="M24" s="10"/>
      <c r="N24" s="35">
        <f t="shared" si="0"/>
        <v>0</v>
      </c>
    </row>
    <row r="25" spans="3:14" ht="15">
      <c r="C25" s="34">
        <v>15</v>
      </c>
      <c r="D25" s="21" t="s">
        <v>39</v>
      </c>
      <c r="E25" s="191"/>
      <c r="F25" s="188"/>
      <c r="G25" s="188"/>
      <c r="H25" s="189"/>
      <c r="I25" s="190"/>
      <c r="J25" s="26"/>
      <c r="K25" s="27"/>
      <c r="L25" s="27"/>
      <c r="M25" s="10"/>
      <c r="N25" s="35">
        <f t="shared" si="0"/>
        <v>0</v>
      </c>
    </row>
    <row r="26" spans="3:14" ht="15">
      <c r="C26" s="34">
        <v>16</v>
      </c>
      <c r="D26" s="21" t="s">
        <v>40</v>
      </c>
      <c r="E26" s="187">
        <v>84</v>
      </c>
      <c r="F26" s="188">
        <v>195</v>
      </c>
      <c r="G26" s="188">
        <v>4.5</v>
      </c>
      <c r="H26" s="189">
        <v>470</v>
      </c>
      <c r="I26" s="190">
        <v>19.7</v>
      </c>
      <c r="J26" s="26">
        <f>(H26*10/(F26*G26))</f>
        <v>5.356125356125356</v>
      </c>
      <c r="K26" s="27">
        <f>ROUND(J26*(1-((I26-14)/86)),2)</f>
        <v>5</v>
      </c>
      <c r="L26" s="27">
        <f>ROUND(J26*(1-((I26-15)/85)),2)</f>
        <v>5.06</v>
      </c>
      <c r="M26" s="10"/>
      <c r="N26" s="35">
        <f t="shared" si="0"/>
        <v>0</v>
      </c>
    </row>
    <row r="27" spans="3:14" ht="15">
      <c r="C27" s="34">
        <v>17</v>
      </c>
      <c r="D27" s="21" t="s">
        <v>41</v>
      </c>
      <c r="E27" s="191"/>
      <c r="F27" s="188"/>
      <c r="G27" s="188"/>
      <c r="H27" s="189"/>
      <c r="I27" s="190"/>
      <c r="J27" s="26"/>
      <c r="K27" s="27"/>
      <c r="L27" s="27"/>
      <c r="M27" s="10"/>
      <c r="N27" s="35">
        <f t="shared" si="0"/>
        <v>0</v>
      </c>
    </row>
    <row r="28" spans="3:14" ht="15">
      <c r="C28" s="34">
        <v>18</v>
      </c>
      <c r="D28" s="21" t="s">
        <v>42</v>
      </c>
      <c r="E28" s="187">
        <v>84</v>
      </c>
      <c r="F28" s="188">
        <v>195</v>
      </c>
      <c r="G28" s="188">
        <v>4.5</v>
      </c>
      <c r="H28" s="189">
        <v>555</v>
      </c>
      <c r="I28" s="190">
        <v>26.2</v>
      </c>
      <c r="J28" s="26">
        <f>(H28*10/(F28*G28))</f>
        <v>6.3247863247863245</v>
      </c>
      <c r="K28" s="27">
        <f>ROUND(J28*(1-((I28-14)/86)),2)</f>
        <v>5.43</v>
      </c>
      <c r="L28" s="27">
        <f>ROUND(J28*(1-((I28-15)/85)),2)</f>
        <v>5.49</v>
      </c>
      <c r="M28" s="10"/>
      <c r="N28" s="35">
        <f t="shared" si="0"/>
        <v>0</v>
      </c>
    </row>
    <row r="29" spans="3:14" ht="15">
      <c r="C29" s="34">
        <v>19</v>
      </c>
      <c r="D29" s="21" t="s">
        <v>43</v>
      </c>
      <c r="E29" s="191"/>
      <c r="F29" s="188"/>
      <c r="G29" s="188"/>
      <c r="H29" s="189"/>
      <c r="I29" s="190"/>
      <c r="J29" s="26"/>
      <c r="K29" s="27"/>
      <c r="L29" s="27"/>
      <c r="M29" s="10"/>
      <c r="N29" s="35">
        <f t="shared" si="0"/>
        <v>0</v>
      </c>
    </row>
    <row r="30" spans="3:15" ht="15">
      <c r="C30" s="34">
        <v>20</v>
      </c>
      <c r="D30" s="21" t="s">
        <v>44</v>
      </c>
      <c r="E30" s="187">
        <v>85</v>
      </c>
      <c r="F30" s="188">
        <v>195</v>
      </c>
      <c r="G30" s="188">
        <v>4.5</v>
      </c>
      <c r="H30" s="189">
        <v>540</v>
      </c>
      <c r="I30" s="190">
        <v>30.9</v>
      </c>
      <c r="J30" s="26">
        <f>(H30*10/(F30*G30))</f>
        <v>6.153846153846154</v>
      </c>
      <c r="K30" s="27">
        <f>ROUND(J30*(1-((I30-14)/86)),2)</f>
        <v>4.94</v>
      </c>
      <c r="L30" s="27">
        <f>ROUND(J30*(1-((I30-15)/85)),2)</f>
        <v>5</v>
      </c>
      <c r="M30" s="10"/>
      <c r="N30" s="35">
        <f t="shared" si="0"/>
        <v>0</v>
      </c>
      <c r="O30" t="s">
        <v>45</v>
      </c>
    </row>
    <row r="31" spans="3:14" ht="15">
      <c r="C31" s="34">
        <v>21</v>
      </c>
      <c r="D31" s="21" t="s">
        <v>46</v>
      </c>
      <c r="E31" s="191"/>
      <c r="F31" s="188"/>
      <c r="G31" s="188"/>
      <c r="H31" s="189"/>
      <c r="I31" s="190"/>
      <c r="J31" s="26"/>
      <c r="K31" s="27"/>
      <c r="L31" s="27"/>
      <c r="M31" s="10"/>
      <c r="N31" s="35">
        <f t="shared" si="0"/>
        <v>0</v>
      </c>
    </row>
    <row r="32" spans="3:14" ht="15">
      <c r="C32" s="34">
        <v>22</v>
      </c>
      <c r="D32" s="21" t="s">
        <v>47</v>
      </c>
      <c r="E32" s="187">
        <v>85</v>
      </c>
      <c r="F32" s="188">
        <v>195</v>
      </c>
      <c r="G32" s="188">
        <v>4.5</v>
      </c>
      <c r="H32" s="189">
        <v>460</v>
      </c>
      <c r="I32" s="190">
        <v>29.8</v>
      </c>
      <c r="J32" s="26">
        <f>(H32*10/(F32*G32))</f>
        <v>5.2421652421652425</v>
      </c>
      <c r="K32" s="27">
        <f>ROUND(J32*(1-((I32-14)/86)),2)</f>
        <v>4.28</v>
      </c>
      <c r="L32" s="27">
        <f>ROUND(J32*(1-((I32-15)/85)),2)</f>
        <v>4.33</v>
      </c>
      <c r="M32" s="10"/>
      <c r="N32" s="35">
        <f t="shared" si="0"/>
        <v>0</v>
      </c>
    </row>
    <row r="33" spans="3:12" ht="15">
      <c r="C33" s="32">
        <v>23</v>
      </c>
      <c r="D33" s="21" t="s">
        <v>48</v>
      </c>
      <c r="E33" s="191"/>
      <c r="F33" s="188"/>
      <c r="G33" s="188"/>
      <c r="H33" s="189"/>
      <c r="I33" s="190"/>
      <c r="J33" s="26"/>
      <c r="K33" s="27"/>
      <c r="L33" s="27"/>
    </row>
    <row r="34" spans="3:12" ht="15">
      <c r="C34" s="32">
        <v>24</v>
      </c>
      <c r="D34" s="21" t="s">
        <v>49</v>
      </c>
      <c r="E34" s="187"/>
      <c r="F34" s="188"/>
      <c r="G34" s="188"/>
      <c r="H34" s="189"/>
      <c r="I34" s="190"/>
      <c r="J34" s="26"/>
      <c r="K34" s="27"/>
      <c r="L34" s="27"/>
    </row>
    <row r="35" spans="3:12" ht="15">
      <c r="C35" s="32">
        <v>25</v>
      </c>
      <c r="D35" s="21" t="s">
        <v>50</v>
      </c>
      <c r="E35" s="187">
        <v>85</v>
      </c>
      <c r="F35" s="188">
        <v>195</v>
      </c>
      <c r="G35" s="188">
        <v>4.5</v>
      </c>
      <c r="H35" s="189">
        <v>545</v>
      </c>
      <c r="I35" s="190">
        <v>27.6</v>
      </c>
      <c r="J35" s="26">
        <f>(H35*10/(F35*G35))</f>
        <v>6.210826210826211</v>
      </c>
      <c r="K35" s="27">
        <f>ROUND(J35*(1-((I35-14)/86)),2)</f>
        <v>5.23</v>
      </c>
      <c r="L35" s="27">
        <f>ROUND(J35*(1-((I35-15)/85)),2)</f>
        <v>5.29</v>
      </c>
    </row>
    <row r="36" spans="3:12" ht="15">
      <c r="C36" s="32">
        <v>26</v>
      </c>
      <c r="D36" s="21" t="s">
        <v>51</v>
      </c>
      <c r="E36" s="45"/>
      <c r="F36" s="23"/>
      <c r="G36" s="23"/>
      <c r="H36" s="24"/>
      <c r="I36" s="25"/>
      <c r="J36" s="26"/>
      <c r="K36" s="27"/>
      <c r="L36" s="27"/>
    </row>
    <row r="37" spans="3:12" ht="15">
      <c r="C37" s="32">
        <v>27</v>
      </c>
      <c r="D37" s="21" t="s">
        <v>52</v>
      </c>
      <c r="E37" s="45"/>
      <c r="F37" s="23"/>
      <c r="G37" s="23"/>
      <c r="H37" s="24"/>
      <c r="I37" s="25"/>
      <c r="J37" s="26"/>
      <c r="K37" s="27"/>
      <c r="L37" s="27"/>
    </row>
    <row r="38" spans="3:12" ht="15">
      <c r="C38" s="32">
        <v>28</v>
      </c>
      <c r="D38" s="21" t="s">
        <v>53</v>
      </c>
      <c r="E38" s="45"/>
      <c r="F38" s="23"/>
      <c r="G38" s="23"/>
      <c r="H38" s="24"/>
      <c r="I38" s="25"/>
      <c r="J38" s="26"/>
      <c r="K38" s="27"/>
      <c r="L38" s="27"/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23.48</v>
      </c>
      <c r="J40" s="47">
        <f>AVERAGE(J11:J39)</f>
        <v>5.316239316239317</v>
      </c>
      <c r="K40" s="47">
        <f>AVERAGE(K11:K39)</f>
        <v>4.705</v>
      </c>
      <c r="L40" s="47">
        <f>AVERAGE(L11:L39)</f>
        <v>4.762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7">
    <pageSetUpPr fitToPage="1"/>
  </sheetPr>
  <dimension ref="A4:O40"/>
  <sheetViews>
    <sheetView showGridLines="0" zoomScale="85" zoomScaleNormal="85" workbookViewId="0" topLeftCell="A1">
      <selection activeCell="J34" sqref="J34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57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/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22"/>
      <c r="F11" s="23"/>
      <c r="G11" s="23"/>
      <c r="H11" s="24"/>
      <c r="I11" s="25"/>
      <c r="J11" s="26"/>
      <c r="K11" s="27"/>
      <c r="L11" s="27"/>
      <c r="M11" s="28"/>
      <c r="N11" s="29">
        <f aca="true" t="shared" si="0" ref="N11:N32">M11*10000/3.75</f>
        <v>0</v>
      </c>
    </row>
    <row r="12" spans="1:14" ht="15.75">
      <c r="A12" s="30"/>
      <c r="C12" s="20">
        <v>2</v>
      </c>
      <c r="D12" s="21" t="s">
        <v>26</v>
      </c>
      <c r="E12" s="31"/>
      <c r="F12" s="23"/>
      <c r="G12" s="23"/>
      <c r="H12" s="24"/>
      <c r="I12" s="25"/>
      <c r="J12" s="26"/>
      <c r="K12" s="27"/>
      <c r="L12" s="27"/>
      <c r="M12" s="32"/>
      <c r="N12" s="33">
        <f t="shared" si="0"/>
        <v>0</v>
      </c>
    </row>
    <row r="13" spans="3:14" ht="15">
      <c r="C13" s="20">
        <v>3</v>
      </c>
      <c r="D13" s="21" t="s">
        <v>27</v>
      </c>
      <c r="E13" s="31"/>
      <c r="F13" s="23"/>
      <c r="G13" s="23"/>
      <c r="H13" s="24"/>
      <c r="I13" s="25"/>
      <c r="J13" s="26"/>
      <c r="K13" s="27"/>
      <c r="L13" s="27"/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31"/>
      <c r="F14" s="23"/>
      <c r="G14" s="23"/>
      <c r="H14" s="24"/>
      <c r="I14" s="25"/>
      <c r="J14" s="26"/>
      <c r="K14" s="27"/>
      <c r="L14" s="27"/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31"/>
      <c r="F15" s="23"/>
      <c r="G15" s="23"/>
      <c r="H15" s="24"/>
      <c r="I15" s="25"/>
      <c r="J15" s="26"/>
      <c r="K15" s="27"/>
      <c r="L15" s="27"/>
      <c r="M15" s="10"/>
      <c r="N15" s="35">
        <f t="shared" si="0"/>
        <v>0</v>
      </c>
    </row>
    <row r="16" spans="3:14" ht="15">
      <c r="C16" s="34">
        <v>6</v>
      </c>
      <c r="D16" s="21" t="s">
        <v>30</v>
      </c>
      <c r="E16" s="36"/>
      <c r="F16" s="36"/>
      <c r="G16" s="36"/>
      <c r="H16" s="36"/>
      <c r="I16" s="37"/>
      <c r="J16" s="26"/>
      <c r="K16" s="27"/>
      <c r="L16" s="27"/>
      <c r="M16" s="10"/>
      <c r="N16" s="35">
        <f t="shared" si="0"/>
        <v>0</v>
      </c>
    </row>
    <row r="17" spans="3:14" ht="15">
      <c r="C17" s="34">
        <v>7</v>
      </c>
      <c r="D17" s="21" t="s">
        <v>31</v>
      </c>
      <c r="E17" s="31"/>
      <c r="F17" s="23"/>
      <c r="G17" s="23"/>
      <c r="H17" s="24"/>
      <c r="I17" s="25"/>
      <c r="J17" s="26"/>
      <c r="K17" s="27"/>
      <c r="L17" s="27"/>
      <c r="M17" s="10"/>
      <c r="N17" s="35">
        <f t="shared" si="0"/>
        <v>0</v>
      </c>
    </row>
    <row r="18" spans="3:14" ht="15">
      <c r="C18" s="34">
        <v>8</v>
      </c>
      <c r="D18" s="21" t="s">
        <v>32</v>
      </c>
      <c r="E18" s="31"/>
      <c r="F18" s="23"/>
      <c r="G18" s="23"/>
      <c r="H18" s="24"/>
      <c r="I18" s="25"/>
      <c r="J18" s="26"/>
      <c r="K18" s="27"/>
      <c r="L18" s="27"/>
      <c r="M18" s="10"/>
      <c r="N18" s="35">
        <f t="shared" si="0"/>
        <v>0</v>
      </c>
    </row>
    <row r="19" spans="3:14" ht="15">
      <c r="C19" s="34">
        <v>9</v>
      </c>
      <c r="D19" s="21" t="s">
        <v>33</v>
      </c>
      <c r="E19" s="31"/>
      <c r="F19" s="23"/>
      <c r="G19" s="23"/>
      <c r="H19" s="24"/>
      <c r="I19" s="25"/>
      <c r="J19" s="26"/>
      <c r="K19" s="27"/>
      <c r="L19" s="27"/>
      <c r="M19" s="10"/>
      <c r="N19" s="35">
        <f t="shared" si="0"/>
        <v>0</v>
      </c>
    </row>
    <row r="20" spans="3:14" ht="15">
      <c r="C20" s="34">
        <v>10</v>
      </c>
      <c r="D20" s="21" t="s">
        <v>34</v>
      </c>
      <c r="E20" s="31"/>
      <c r="F20" s="23"/>
      <c r="G20" s="23"/>
      <c r="H20" s="24"/>
      <c r="I20" s="25"/>
      <c r="J20" s="26"/>
      <c r="K20" s="27"/>
      <c r="L20" s="27"/>
      <c r="M20" s="10"/>
      <c r="N20" s="35">
        <f t="shared" si="0"/>
        <v>0</v>
      </c>
    </row>
    <row r="21" spans="3:14" ht="15">
      <c r="C21" s="34">
        <v>11</v>
      </c>
      <c r="D21" s="21" t="s">
        <v>35</v>
      </c>
      <c r="E21" s="38">
        <v>73.8</v>
      </c>
      <c r="F21" s="39">
        <v>232.5</v>
      </c>
      <c r="G21" s="39">
        <v>4.5</v>
      </c>
      <c r="H21" s="40">
        <v>1187</v>
      </c>
      <c r="I21" s="41">
        <v>32.73</v>
      </c>
      <c r="J21" s="26">
        <f>(H21*10/(F21*G21))</f>
        <v>11.345280764635604</v>
      </c>
      <c r="K21" s="27">
        <f>ROUND(J21*(1-((I21-14)/86)),2)</f>
        <v>8.87</v>
      </c>
      <c r="L21" s="27">
        <f>ROUND(J21*(1-((I21-15)/85)),2)</f>
        <v>8.98</v>
      </c>
      <c r="M21" s="10"/>
      <c r="N21" s="35">
        <f t="shared" si="0"/>
        <v>0</v>
      </c>
    </row>
    <row r="22" spans="3:14" ht="15">
      <c r="C22" s="34">
        <v>12</v>
      </c>
      <c r="D22" s="21" t="s">
        <v>36</v>
      </c>
      <c r="E22" s="38">
        <v>76.5</v>
      </c>
      <c r="F22" s="39">
        <v>232.5</v>
      </c>
      <c r="G22" s="39">
        <v>4.5</v>
      </c>
      <c r="H22" s="40">
        <v>1298</v>
      </c>
      <c r="I22" s="41">
        <v>32.7</v>
      </c>
      <c r="J22" s="26">
        <f>(H22*10/(F22*G22))</f>
        <v>12.40621266427718</v>
      </c>
      <c r="K22" s="27">
        <f>ROUND(J22*(1-((I22-14)/86)),2)</f>
        <v>9.71</v>
      </c>
      <c r="L22" s="27">
        <f>ROUND(J22*(1-((I22-15)/85)),2)</f>
        <v>9.82</v>
      </c>
      <c r="M22" s="10"/>
      <c r="N22" s="35">
        <f t="shared" si="0"/>
        <v>0</v>
      </c>
    </row>
    <row r="23" spans="3:14" ht="15">
      <c r="C23" s="34">
        <v>13</v>
      </c>
      <c r="D23" s="21" t="s">
        <v>37</v>
      </c>
      <c r="E23" s="38"/>
      <c r="F23" s="39"/>
      <c r="G23" s="39"/>
      <c r="H23" s="40"/>
      <c r="I23" s="41"/>
      <c r="J23" s="26"/>
      <c r="K23" s="27"/>
      <c r="L23" s="27"/>
      <c r="M23" s="10"/>
      <c r="N23" s="35">
        <f t="shared" si="0"/>
        <v>0</v>
      </c>
    </row>
    <row r="24" spans="3:14" ht="15">
      <c r="C24" s="34">
        <v>14</v>
      </c>
      <c r="D24" s="21" t="s">
        <v>38</v>
      </c>
      <c r="E24" s="38"/>
      <c r="F24" s="39"/>
      <c r="G24" s="39"/>
      <c r="H24" s="40"/>
      <c r="I24" s="41"/>
      <c r="J24" s="26"/>
      <c r="K24" s="27"/>
      <c r="L24" s="27"/>
      <c r="M24" s="10"/>
      <c r="N24" s="35">
        <f t="shared" si="0"/>
        <v>0</v>
      </c>
    </row>
    <row r="25" spans="3:14" ht="15">
      <c r="C25" s="34">
        <v>15</v>
      </c>
      <c r="D25" s="21" t="s">
        <v>39</v>
      </c>
      <c r="E25" s="38"/>
      <c r="F25" s="39"/>
      <c r="G25" s="39"/>
      <c r="H25" s="40"/>
      <c r="I25" s="41"/>
      <c r="J25" s="26"/>
      <c r="K25" s="27"/>
      <c r="L25" s="27"/>
      <c r="M25" s="10"/>
      <c r="N25" s="35">
        <f t="shared" si="0"/>
        <v>0</v>
      </c>
    </row>
    <row r="26" spans="3:14" ht="15">
      <c r="C26" s="34">
        <v>16</v>
      </c>
      <c r="D26" s="21" t="s">
        <v>40</v>
      </c>
      <c r="E26" s="38">
        <v>79.1</v>
      </c>
      <c r="F26" s="39">
        <v>232.5</v>
      </c>
      <c r="G26" s="39">
        <v>4.5</v>
      </c>
      <c r="H26" s="40">
        <v>1337</v>
      </c>
      <c r="I26" s="41">
        <v>30.73</v>
      </c>
      <c r="J26" s="26">
        <f>(H26*10/(F26*G26))</f>
        <v>12.778972520908004</v>
      </c>
      <c r="K26" s="27">
        <f>ROUND(J26*(1-((I26-14)/86)),2)</f>
        <v>10.29</v>
      </c>
      <c r="L26" s="27">
        <f>ROUND(J26*(1-((I26-15)/85)),2)</f>
        <v>10.41</v>
      </c>
      <c r="M26" s="10"/>
      <c r="N26" s="35">
        <f t="shared" si="0"/>
        <v>0</v>
      </c>
    </row>
    <row r="27" spans="3:14" ht="15">
      <c r="C27" s="34">
        <v>17</v>
      </c>
      <c r="D27" s="21" t="s">
        <v>41</v>
      </c>
      <c r="E27" s="38"/>
      <c r="F27" s="39"/>
      <c r="G27" s="39"/>
      <c r="H27" s="40"/>
      <c r="I27" s="41"/>
      <c r="J27" s="26"/>
      <c r="K27" s="27"/>
      <c r="L27" s="27"/>
      <c r="M27" s="10"/>
      <c r="N27" s="35">
        <f t="shared" si="0"/>
        <v>0</v>
      </c>
    </row>
    <row r="28" spans="3:14" ht="15">
      <c r="C28" s="34">
        <v>18</v>
      </c>
      <c r="D28" s="21" t="s">
        <v>42</v>
      </c>
      <c r="E28" s="42">
        <v>75.5</v>
      </c>
      <c r="F28" s="39">
        <v>232.5</v>
      </c>
      <c r="G28" s="39">
        <v>4.5</v>
      </c>
      <c r="H28" s="40">
        <v>1254</v>
      </c>
      <c r="I28" s="41">
        <v>29.83</v>
      </c>
      <c r="J28" s="26">
        <f>(H28*10/(F28*G28))</f>
        <v>11.985663082437275</v>
      </c>
      <c r="K28" s="27">
        <f>ROUND(J28*(1-((I28-14)/86)),2)</f>
        <v>9.78</v>
      </c>
      <c r="L28" s="27">
        <f>ROUND(J28*(1-((I28-15)/85)),2)</f>
        <v>9.89</v>
      </c>
      <c r="M28" s="10"/>
      <c r="N28" s="35">
        <f t="shared" si="0"/>
        <v>0</v>
      </c>
    </row>
    <row r="29" spans="3:14" ht="15">
      <c r="C29" s="34">
        <v>19</v>
      </c>
      <c r="D29" s="21" t="s">
        <v>43</v>
      </c>
      <c r="E29" s="38"/>
      <c r="F29" s="39"/>
      <c r="G29" s="39"/>
      <c r="H29" s="40"/>
      <c r="I29" s="41"/>
      <c r="J29" s="26"/>
      <c r="K29" s="27"/>
      <c r="L29" s="27"/>
      <c r="M29" s="10"/>
      <c r="N29" s="35">
        <f t="shared" si="0"/>
        <v>0</v>
      </c>
    </row>
    <row r="30" spans="3:15" ht="15">
      <c r="C30" s="34">
        <v>20</v>
      </c>
      <c r="D30" s="21" t="s">
        <v>44</v>
      </c>
      <c r="E30" s="38">
        <v>75.5</v>
      </c>
      <c r="F30" s="39">
        <v>232.5</v>
      </c>
      <c r="G30" s="39">
        <v>4.5</v>
      </c>
      <c r="H30" s="40">
        <v>1369</v>
      </c>
      <c r="I30" s="41">
        <v>28.7</v>
      </c>
      <c r="J30" s="26">
        <f>(H30*10/(F30*G30))</f>
        <v>13.084826762246117</v>
      </c>
      <c r="K30" s="27">
        <f>ROUND(J30*(1-((I30-14)/86)),2)</f>
        <v>10.85</v>
      </c>
      <c r="L30" s="27">
        <f>ROUND(J30*(1-((I30-15)/85)),2)</f>
        <v>10.98</v>
      </c>
      <c r="M30" s="10"/>
      <c r="N30" s="35">
        <f t="shared" si="0"/>
        <v>0</v>
      </c>
      <c r="O30" t="s">
        <v>45</v>
      </c>
    </row>
    <row r="31" spans="3:14" ht="15">
      <c r="C31" s="34">
        <v>21</v>
      </c>
      <c r="D31" s="21" t="s">
        <v>46</v>
      </c>
      <c r="E31" s="38"/>
      <c r="F31" s="39"/>
      <c r="G31" s="39"/>
      <c r="H31" s="40"/>
      <c r="I31" s="41"/>
      <c r="J31" s="26"/>
      <c r="K31" s="27"/>
      <c r="L31" s="27"/>
      <c r="M31" s="10"/>
      <c r="N31" s="35">
        <f t="shared" si="0"/>
        <v>0</v>
      </c>
    </row>
    <row r="32" spans="3:14" ht="15">
      <c r="C32" s="34">
        <v>22</v>
      </c>
      <c r="D32" s="21" t="s">
        <v>47</v>
      </c>
      <c r="E32" s="38">
        <v>74.7</v>
      </c>
      <c r="F32" s="39">
        <v>232.5</v>
      </c>
      <c r="G32" s="39">
        <v>4.5</v>
      </c>
      <c r="H32" s="40">
        <v>1399</v>
      </c>
      <c r="I32" s="41">
        <v>29.43</v>
      </c>
      <c r="J32" s="26">
        <f>(H32*10/(F32*G32))</f>
        <v>13.371565113500598</v>
      </c>
      <c r="K32" s="27">
        <f>ROUND(J32*(1-((I32-14)/86)),2)</f>
        <v>10.97</v>
      </c>
      <c r="L32" s="27">
        <f>ROUND(J32*(1-((I32-15)/85)),2)</f>
        <v>11.1</v>
      </c>
      <c r="M32" s="10"/>
      <c r="N32" s="35">
        <f t="shared" si="0"/>
        <v>0</v>
      </c>
    </row>
    <row r="33" spans="3:12" ht="15">
      <c r="C33" s="32">
        <v>23</v>
      </c>
      <c r="D33" s="21" t="s">
        <v>48</v>
      </c>
      <c r="E33" s="38"/>
      <c r="F33" s="39"/>
      <c r="G33" s="39"/>
      <c r="H33" s="40"/>
      <c r="I33" s="41"/>
      <c r="J33" s="26"/>
      <c r="K33" s="27"/>
      <c r="L33" s="27"/>
    </row>
    <row r="34" spans="3:12" ht="15">
      <c r="C34" s="32">
        <v>24</v>
      </c>
      <c r="D34" s="21" t="s">
        <v>49</v>
      </c>
      <c r="E34" s="43">
        <v>73.8</v>
      </c>
      <c r="F34" s="54">
        <v>232.5</v>
      </c>
      <c r="G34" s="39">
        <v>4.5</v>
      </c>
      <c r="H34" s="40">
        <v>1214</v>
      </c>
      <c r="I34" s="41">
        <v>27.5</v>
      </c>
      <c r="J34" s="26">
        <f>(H34*10/(F34*G34))</f>
        <v>11.603345280764636</v>
      </c>
      <c r="K34" s="27">
        <f>ROUND(J34*(1-((I34-14)/86)),2)</f>
        <v>9.78</v>
      </c>
      <c r="L34" s="27">
        <f>ROUND(J34*(1-((I34-15)/85)),2)</f>
        <v>9.9</v>
      </c>
    </row>
    <row r="35" spans="3:12" ht="15">
      <c r="C35" s="32">
        <v>25</v>
      </c>
      <c r="D35" s="21" t="s">
        <v>50</v>
      </c>
      <c r="E35" s="43">
        <v>76.5</v>
      </c>
      <c r="F35" s="39">
        <v>232.5</v>
      </c>
      <c r="G35" s="39">
        <v>4.5</v>
      </c>
      <c r="H35" s="40">
        <v>1355</v>
      </c>
      <c r="I35" s="41">
        <v>27.16</v>
      </c>
      <c r="J35" s="26">
        <f>(H35*10/(F35*G35))</f>
        <v>12.951015531660692</v>
      </c>
      <c r="K35" s="27">
        <f>ROUND(J35*(1-((I35-14)/86)),2)</f>
        <v>10.97</v>
      </c>
      <c r="L35" s="27">
        <f>ROUND(J35*(1-((I35-15)/85)),2)</f>
        <v>11.1</v>
      </c>
    </row>
    <row r="36" spans="3:12" ht="15">
      <c r="C36" s="32">
        <v>26</v>
      </c>
      <c r="D36" s="21" t="s">
        <v>51</v>
      </c>
      <c r="E36" s="43">
        <v>75.5</v>
      </c>
      <c r="F36" s="39">
        <v>232.5</v>
      </c>
      <c r="G36" s="39">
        <v>4.5</v>
      </c>
      <c r="H36" s="40">
        <v>1378</v>
      </c>
      <c r="I36" s="41">
        <v>26.63</v>
      </c>
      <c r="J36" s="26">
        <f>(H36*10/(F36*G36))</f>
        <v>13.17084826762246</v>
      </c>
      <c r="K36" s="27">
        <f>ROUND(J36*(1-((I36-14)/86)),2)</f>
        <v>11.24</v>
      </c>
      <c r="L36" s="27">
        <f>ROUND(J36*(1-((I36-15)/85)),2)</f>
        <v>11.37</v>
      </c>
    </row>
    <row r="37" spans="3:12" ht="15">
      <c r="C37" s="32">
        <v>27</v>
      </c>
      <c r="D37" s="21" t="s">
        <v>52</v>
      </c>
      <c r="E37" s="43"/>
      <c r="F37" s="39"/>
      <c r="G37" s="39"/>
      <c r="H37" s="40"/>
      <c r="I37" s="41"/>
      <c r="J37" s="26"/>
      <c r="K37" s="27"/>
      <c r="L37" s="27"/>
    </row>
    <row r="38" spans="3:12" ht="15">
      <c r="C38" s="32">
        <v>28</v>
      </c>
      <c r="D38" s="21" t="s">
        <v>53</v>
      </c>
      <c r="E38" s="43">
        <v>74.7</v>
      </c>
      <c r="F38" s="39">
        <v>232.5</v>
      </c>
      <c r="G38" s="39">
        <v>4.5</v>
      </c>
      <c r="H38" s="40">
        <v>1216</v>
      </c>
      <c r="I38" s="41">
        <v>26.23</v>
      </c>
      <c r="J38" s="26">
        <f>(H38*10/(F38*G38))</f>
        <v>11.622461170848268</v>
      </c>
      <c r="K38" s="27">
        <f>ROUND(J38*(1-((I38-14)/86)),2)</f>
        <v>9.97</v>
      </c>
      <c r="L38" s="27">
        <f>ROUND(J38*(1-((I38-15)/85)),2)</f>
        <v>10.09</v>
      </c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29.164000000000005</v>
      </c>
      <c r="J40" s="47">
        <f>AVERAGE(J11:J39)</f>
        <v>12.432019115890084</v>
      </c>
      <c r="K40" s="47">
        <f>AVERAGE(K11:K39)</f>
        <v>10.242999999999999</v>
      </c>
      <c r="L40" s="47">
        <f>AVERAGE(L11:L39)</f>
        <v>10.364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29">
    <pageSetUpPr fitToPage="1"/>
  </sheetPr>
  <dimension ref="A4:O40"/>
  <sheetViews>
    <sheetView showGridLines="0" zoomScale="85" zoomScaleNormal="85" workbookViewId="0" topLeftCell="A1">
      <selection activeCell="I50" sqref="I50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119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/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22"/>
      <c r="F11" s="23"/>
      <c r="G11" s="23"/>
      <c r="H11" s="24"/>
      <c r="I11" s="25"/>
      <c r="J11" s="26"/>
      <c r="K11" s="27"/>
      <c r="L11" s="27"/>
      <c r="M11" s="28"/>
      <c r="N11" s="29">
        <f aca="true" t="shared" si="0" ref="N11:N32">M11*10000/3.75</f>
        <v>0</v>
      </c>
    </row>
    <row r="12" spans="1:14" ht="15.75">
      <c r="A12" s="30"/>
      <c r="C12" s="20">
        <v>2</v>
      </c>
      <c r="D12" s="21" t="s">
        <v>26</v>
      </c>
      <c r="E12" s="31"/>
      <c r="F12" s="23"/>
      <c r="G12" s="23"/>
      <c r="H12" s="24"/>
      <c r="I12" s="25"/>
      <c r="J12" s="26"/>
      <c r="K12" s="27"/>
      <c r="L12" s="27"/>
      <c r="M12" s="32"/>
      <c r="N12" s="33">
        <f t="shared" si="0"/>
        <v>0</v>
      </c>
    </row>
    <row r="13" spans="3:14" ht="15">
      <c r="C13" s="20">
        <v>3</v>
      </c>
      <c r="D13" s="21" t="s">
        <v>27</v>
      </c>
      <c r="E13" s="31"/>
      <c r="F13" s="23"/>
      <c r="G13" s="23"/>
      <c r="H13" s="24"/>
      <c r="I13" s="25"/>
      <c r="J13" s="26"/>
      <c r="K13" s="27"/>
      <c r="L13" s="27"/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31"/>
      <c r="F14" s="23"/>
      <c r="G14" s="23"/>
      <c r="H14" s="24"/>
      <c r="I14" s="25"/>
      <c r="J14" s="26"/>
      <c r="K14" s="27"/>
      <c r="L14" s="27"/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191">
        <v>88</v>
      </c>
      <c r="F15" s="188">
        <v>360</v>
      </c>
      <c r="G15" s="188">
        <v>3</v>
      </c>
      <c r="H15" s="189">
        <v>1114</v>
      </c>
      <c r="I15" s="190">
        <v>34</v>
      </c>
      <c r="J15" s="26">
        <f>(H15*10/(F15*G15))</f>
        <v>10.314814814814815</v>
      </c>
      <c r="K15" s="27">
        <f>ROUND(J15*(1-((I15-14)/86)),2)</f>
        <v>7.92</v>
      </c>
      <c r="L15" s="27">
        <f>ROUND(J15*(1-((I15-15)/85)),2)</f>
        <v>8.01</v>
      </c>
      <c r="M15" s="10"/>
      <c r="N15" s="35">
        <f t="shared" si="0"/>
        <v>0</v>
      </c>
    </row>
    <row r="16" spans="3:14" ht="15">
      <c r="C16" s="34">
        <v>6</v>
      </c>
      <c r="D16" s="21" t="s">
        <v>30</v>
      </c>
      <c r="E16" s="191"/>
      <c r="F16" s="188"/>
      <c r="G16" s="188"/>
      <c r="H16" s="189"/>
      <c r="I16" s="190"/>
      <c r="J16" s="26"/>
      <c r="K16" s="27"/>
      <c r="L16" s="27"/>
      <c r="M16" s="10"/>
      <c r="N16" s="35">
        <f t="shared" si="0"/>
        <v>0</v>
      </c>
    </row>
    <row r="17" spans="3:14" ht="15">
      <c r="C17" s="34">
        <v>7</v>
      </c>
      <c r="D17" s="21" t="s">
        <v>31</v>
      </c>
      <c r="E17" s="191"/>
      <c r="F17" s="188"/>
      <c r="G17" s="188"/>
      <c r="H17" s="189"/>
      <c r="I17" s="190"/>
      <c r="J17" s="26"/>
      <c r="K17" s="27"/>
      <c r="L17" s="27"/>
      <c r="M17" s="10"/>
      <c r="N17" s="35">
        <f t="shared" si="0"/>
        <v>0</v>
      </c>
    </row>
    <row r="18" spans="3:14" ht="15">
      <c r="C18" s="34">
        <v>8</v>
      </c>
      <c r="D18" s="21" t="s">
        <v>32</v>
      </c>
      <c r="E18" s="191"/>
      <c r="F18" s="188"/>
      <c r="G18" s="188"/>
      <c r="H18" s="189"/>
      <c r="I18" s="190"/>
      <c r="J18" s="26"/>
      <c r="K18" s="27"/>
      <c r="L18" s="27"/>
      <c r="M18" s="10"/>
      <c r="N18" s="35">
        <f t="shared" si="0"/>
        <v>0</v>
      </c>
    </row>
    <row r="19" spans="3:14" ht="15">
      <c r="C19" s="34">
        <v>9</v>
      </c>
      <c r="D19" s="21" t="s">
        <v>33</v>
      </c>
      <c r="E19" s="191"/>
      <c r="F19" s="188"/>
      <c r="G19" s="188"/>
      <c r="H19" s="189"/>
      <c r="I19" s="190"/>
      <c r="J19" s="26"/>
      <c r="K19" s="27"/>
      <c r="L19" s="27"/>
      <c r="M19" s="10"/>
      <c r="N19" s="35">
        <f t="shared" si="0"/>
        <v>0</v>
      </c>
    </row>
    <row r="20" spans="3:14" ht="15">
      <c r="C20" s="34">
        <v>10</v>
      </c>
      <c r="D20" s="21" t="s">
        <v>34</v>
      </c>
      <c r="E20" s="191"/>
      <c r="F20" s="188"/>
      <c r="G20" s="188"/>
      <c r="H20" s="189"/>
      <c r="I20" s="190"/>
      <c r="J20" s="26"/>
      <c r="K20" s="27"/>
      <c r="L20" s="27"/>
      <c r="M20" s="10"/>
      <c r="N20" s="35">
        <f t="shared" si="0"/>
        <v>0</v>
      </c>
    </row>
    <row r="21" spans="3:14" ht="15">
      <c r="C21" s="34">
        <v>11</v>
      </c>
      <c r="D21" s="21" t="s">
        <v>35</v>
      </c>
      <c r="E21" s="191"/>
      <c r="F21" s="188"/>
      <c r="G21" s="188"/>
      <c r="H21" s="189"/>
      <c r="I21" s="190"/>
      <c r="J21" s="26"/>
      <c r="K21" s="27"/>
      <c r="L21" s="27"/>
      <c r="M21" s="10"/>
      <c r="N21" s="35">
        <f t="shared" si="0"/>
        <v>0</v>
      </c>
    </row>
    <row r="22" spans="3:14" ht="15">
      <c r="C22" s="34">
        <v>12</v>
      </c>
      <c r="D22" s="21" t="s">
        <v>36</v>
      </c>
      <c r="E22" s="191">
        <v>88</v>
      </c>
      <c r="F22" s="188">
        <v>360</v>
      </c>
      <c r="G22" s="188">
        <v>3</v>
      </c>
      <c r="H22" s="189">
        <v>1087</v>
      </c>
      <c r="I22" s="190">
        <v>35.3</v>
      </c>
      <c r="J22" s="26">
        <f>(H22*10/(F22*G22))</f>
        <v>10.064814814814815</v>
      </c>
      <c r="K22" s="27">
        <f>ROUND(J22*(1-((I22-14)/86)),2)</f>
        <v>7.57</v>
      </c>
      <c r="L22" s="27">
        <f>ROUND(J22*(1-((I22-15)/85)),2)</f>
        <v>7.66</v>
      </c>
      <c r="M22" s="10"/>
      <c r="N22" s="35">
        <f t="shared" si="0"/>
        <v>0</v>
      </c>
    </row>
    <row r="23" spans="3:14" ht="15">
      <c r="C23" s="34">
        <v>13</v>
      </c>
      <c r="D23" s="21" t="s">
        <v>37</v>
      </c>
      <c r="E23" s="191"/>
      <c r="F23" s="188"/>
      <c r="G23" s="188"/>
      <c r="H23" s="189"/>
      <c r="I23" s="190"/>
      <c r="J23" s="26"/>
      <c r="K23" s="27"/>
      <c r="L23" s="27"/>
      <c r="M23" s="10"/>
      <c r="N23" s="35">
        <f t="shared" si="0"/>
        <v>0</v>
      </c>
    </row>
    <row r="24" spans="3:14" ht="15">
      <c r="C24" s="34">
        <v>14</v>
      </c>
      <c r="D24" s="21" t="s">
        <v>38</v>
      </c>
      <c r="E24" s="191"/>
      <c r="F24" s="188"/>
      <c r="G24" s="188"/>
      <c r="H24" s="189"/>
      <c r="I24" s="190"/>
      <c r="J24" s="26"/>
      <c r="K24" s="27"/>
      <c r="L24" s="27"/>
      <c r="M24" s="10"/>
      <c r="N24" s="35">
        <f t="shared" si="0"/>
        <v>0</v>
      </c>
    </row>
    <row r="25" spans="3:14" ht="15">
      <c r="C25" s="34">
        <v>15</v>
      </c>
      <c r="D25" s="21" t="s">
        <v>39</v>
      </c>
      <c r="E25" s="191"/>
      <c r="F25" s="188"/>
      <c r="G25" s="188"/>
      <c r="H25" s="189"/>
      <c r="I25" s="190"/>
      <c r="J25" s="26"/>
      <c r="K25" s="27"/>
      <c r="L25" s="27"/>
      <c r="M25" s="10"/>
      <c r="N25" s="35">
        <f t="shared" si="0"/>
        <v>0</v>
      </c>
    </row>
    <row r="26" spans="3:14" ht="15">
      <c r="C26" s="34">
        <v>16</v>
      </c>
      <c r="D26" s="21" t="s">
        <v>40</v>
      </c>
      <c r="E26" s="191">
        <v>87</v>
      </c>
      <c r="F26" s="188">
        <v>360</v>
      </c>
      <c r="G26" s="188">
        <v>3</v>
      </c>
      <c r="H26" s="189">
        <v>1057</v>
      </c>
      <c r="I26" s="190">
        <v>33.6</v>
      </c>
      <c r="J26" s="26">
        <f>(H26*10/(F26*G26))</f>
        <v>9.787037037037036</v>
      </c>
      <c r="K26" s="27">
        <f>ROUND(J26*(1-((I26-14)/86)),2)</f>
        <v>7.56</v>
      </c>
      <c r="L26" s="27">
        <f>ROUND(J26*(1-((I26-15)/85)),2)</f>
        <v>7.65</v>
      </c>
      <c r="M26" s="10"/>
      <c r="N26" s="35">
        <f t="shared" si="0"/>
        <v>0</v>
      </c>
    </row>
    <row r="27" spans="3:14" ht="15">
      <c r="C27" s="34">
        <v>17</v>
      </c>
      <c r="D27" s="21" t="s">
        <v>41</v>
      </c>
      <c r="E27" s="191"/>
      <c r="F27" s="188"/>
      <c r="G27" s="188"/>
      <c r="H27" s="189"/>
      <c r="I27" s="190"/>
      <c r="J27" s="26"/>
      <c r="K27" s="27"/>
      <c r="L27" s="27"/>
      <c r="M27" s="10"/>
      <c r="N27" s="35">
        <f t="shared" si="0"/>
        <v>0</v>
      </c>
    </row>
    <row r="28" spans="3:14" ht="15">
      <c r="C28" s="34">
        <v>18</v>
      </c>
      <c r="D28" s="21" t="s">
        <v>42</v>
      </c>
      <c r="E28" s="192">
        <v>88</v>
      </c>
      <c r="F28" s="188">
        <v>360</v>
      </c>
      <c r="G28" s="188">
        <v>3</v>
      </c>
      <c r="H28" s="189">
        <v>931</v>
      </c>
      <c r="I28" s="190">
        <v>34.9</v>
      </c>
      <c r="J28" s="26">
        <f>(H28*10/(F28*G28))</f>
        <v>8.62037037037037</v>
      </c>
      <c r="K28" s="27">
        <f>ROUND(J28*(1-((I28-14)/86)),2)</f>
        <v>6.53</v>
      </c>
      <c r="L28" s="27">
        <f>ROUND(J28*(1-((I28-15)/85)),2)</f>
        <v>6.6</v>
      </c>
      <c r="M28" s="10"/>
      <c r="N28" s="35">
        <f t="shared" si="0"/>
        <v>0</v>
      </c>
    </row>
    <row r="29" spans="3:14" ht="15">
      <c r="C29" s="34">
        <v>19</v>
      </c>
      <c r="D29" s="21" t="s">
        <v>43</v>
      </c>
      <c r="E29" s="191"/>
      <c r="F29" s="188"/>
      <c r="G29" s="188"/>
      <c r="H29" s="189"/>
      <c r="I29" s="190"/>
      <c r="J29" s="26"/>
      <c r="K29" s="27"/>
      <c r="L29" s="27"/>
      <c r="M29" s="10"/>
      <c r="N29" s="35">
        <f t="shared" si="0"/>
        <v>0</v>
      </c>
    </row>
    <row r="30" spans="3:15" ht="15">
      <c r="C30" s="34">
        <v>20</v>
      </c>
      <c r="D30" s="21" t="s">
        <v>44</v>
      </c>
      <c r="E30" s="191">
        <v>87</v>
      </c>
      <c r="F30" s="188">
        <v>360</v>
      </c>
      <c r="G30" s="188">
        <v>3</v>
      </c>
      <c r="H30" s="189">
        <v>893</v>
      </c>
      <c r="I30" s="190">
        <v>37.4</v>
      </c>
      <c r="J30" s="26">
        <f>(H30*10/(F30*G30))</f>
        <v>8.268518518518519</v>
      </c>
      <c r="K30" s="27">
        <f>ROUND(J30*(1-((I30-14)/86)),2)</f>
        <v>6.02</v>
      </c>
      <c r="L30" s="27">
        <f>ROUND(J30*(1-((I30-15)/85)),2)</f>
        <v>6.09</v>
      </c>
      <c r="M30" s="10"/>
      <c r="N30" s="35">
        <f t="shared" si="0"/>
        <v>0</v>
      </c>
      <c r="O30" t="s">
        <v>45</v>
      </c>
    </row>
    <row r="31" spans="3:14" ht="15">
      <c r="C31" s="34">
        <v>21</v>
      </c>
      <c r="D31" s="21" t="s">
        <v>46</v>
      </c>
      <c r="E31" s="191"/>
      <c r="F31" s="188"/>
      <c r="G31" s="188"/>
      <c r="H31" s="189"/>
      <c r="I31" s="190"/>
      <c r="J31" s="26"/>
      <c r="K31" s="27"/>
      <c r="L31" s="27"/>
      <c r="M31" s="10"/>
      <c r="N31" s="35">
        <f t="shared" si="0"/>
        <v>0</v>
      </c>
    </row>
    <row r="32" spans="3:14" ht="15">
      <c r="C32" s="34">
        <v>22</v>
      </c>
      <c r="D32" s="21" t="s">
        <v>47</v>
      </c>
      <c r="E32" s="191">
        <v>87</v>
      </c>
      <c r="F32" s="188">
        <v>360</v>
      </c>
      <c r="G32" s="188">
        <v>3</v>
      </c>
      <c r="H32" s="189">
        <v>1041</v>
      </c>
      <c r="I32" s="190">
        <v>37</v>
      </c>
      <c r="J32" s="26">
        <f>(H32*10/(F32*G32))</f>
        <v>9.63888888888889</v>
      </c>
      <c r="K32" s="27">
        <f>ROUND(J32*(1-((I32-14)/86)),2)</f>
        <v>7.06</v>
      </c>
      <c r="L32" s="27">
        <f>ROUND(J32*(1-((I32-15)/85)),2)</f>
        <v>7.14</v>
      </c>
      <c r="M32" s="10"/>
      <c r="N32" s="35">
        <f t="shared" si="0"/>
        <v>0</v>
      </c>
    </row>
    <row r="33" spans="3:12" ht="15">
      <c r="C33" s="32">
        <v>23</v>
      </c>
      <c r="D33" s="21" t="s">
        <v>48</v>
      </c>
      <c r="E33" s="191"/>
      <c r="F33" s="188"/>
      <c r="G33" s="188"/>
      <c r="H33" s="189"/>
      <c r="I33" s="190"/>
      <c r="J33" s="26"/>
      <c r="K33" s="27"/>
      <c r="L33" s="27"/>
    </row>
    <row r="34" spans="3:12" ht="15">
      <c r="C34" s="32">
        <v>24</v>
      </c>
      <c r="D34" s="21" t="s">
        <v>49</v>
      </c>
      <c r="E34" s="193">
        <v>87</v>
      </c>
      <c r="F34" s="188">
        <v>360</v>
      </c>
      <c r="G34" s="188">
        <v>3</v>
      </c>
      <c r="H34" s="189">
        <v>1004</v>
      </c>
      <c r="I34" s="190">
        <v>38.5</v>
      </c>
      <c r="J34" s="26">
        <f>(H34*10/(F34*G34))</f>
        <v>9.296296296296296</v>
      </c>
      <c r="K34" s="27">
        <f>ROUND(J34*(1-((I34-14)/86)),2)</f>
        <v>6.65</v>
      </c>
      <c r="L34" s="27">
        <f>ROUND(J34*(1-((I34-15)/85)),2)</f>
        <v>6.73</v>
      </c>
    </row>
    <row r="35" spans="3:12" ht="15">
      <c r="C35" s="32">
        <v>25</v>
      </c>
      <c r="D35" s="21" t="s">
        <v>50</v>
      </c>
      <c r="E35" s="193">
        <v>88</v>
      </c>
      <c r="F35" s="188">
        <v>360</v>
      </c>
      <c r="G35" s="188">
        <v>3</v>
      </c>
      <c r="H35" s="189">
        <v>1160</v>
      </c>
      <c r="I35" s="190">
        <v>33.8</v>
      </c>
      <c r="J35" s="26">
        <f>(H35*10/(F35*G35))</f>
        <v>10.74074074074074</v>
      </c>
      <c r="K35" s="27">
        <f>ROUND(J35*(1-((I35-14)/86)),2)</f>
        <v>8.27</v>
      </c>
      <c r="L35" s="27">
        <f>ROUND(J35*(1-((I35-15)/85)),2)</f>
        <v>8.37</v>
      </c>
    </row>
    <row r="36" spans="3:12" ht="15">
      <c r="C36" s="32">
        <v>26</v>
      </c>
      <c r="D36" s="21" t="s">
        <v>51</v>
      </c>
      <c r="E36" s="193">
        <v>88</v>
      </c>
      <c r="F36" s="188">
        <v>360</v>
      </c>
      <c r="G36" s="188">
        <v>3</v>
      </c>
      <c r="H36" s="189">
        <v>1140</v>
      </c>
      <c r="I36" s="190">
        <v>33.5</v>
      </c>
      <c r="J36" s="26">
        <f>(H36*10/(F36*G36))</f>
        <v>10.555555555555555</v>
      </c>
      <c r="K36" s="27">
        <f>ROUND(J36*(1-((I36-14)/86)),2)</f>
        <v>8.16</v>
      </c>
      <c r="L36" s="27">
        <f>ROUND(J36*(1-((I36-15)/85)),2)</f>
        <v>8.26</v>
      </c>
    </row>
    <row r="37" spans="3:12" ht="15">
      <c r="C37" s="32">
        <v>27</v>
      </c>
      <c r="D37" s="21" t="s">
        <v>52</v>
      </c>
      <c r="E37" s="193"/>
      <c r="F37" s="188"/>
      <c r="G37" s="188"/>
      <c r="H37" s="189"/>
      <c r="I37" s="190"/>
      <c r="J37" s="26"/>
      <c r="K37" s="27"/>
      <c r="L37" s="27"/>
    </row>
    <row r="38" spans="3:12" ht="15">
      <c r="C38" s="32">
        <v>28</v>
      </c>
      <c r="D38" s="21" t="s">
        <v>53</v>
      </c>
      <c r="E38" s="193">
        <v>87</v>
      </c>
      <c r="F38" s="188">
        <v>360</v>
      </c>
      <c r="G38" s="188">
        <v>3</v>
      </c>
      <c r="H38" s="189">
        <v>1060</v>
      </c>
      <c r="I38" s="190">
        <v>38.5</v>
      </c>
      <c r="J38" s="26">
        <f>(H38*10/(F38*G38))</f>
        <v>9.814814814814815</v>
      </c>
      <c r="K38" s="27">
        <f>ROUND(J38*(1-((I38-14)/86)),2)</f>
        <v>7.02</v>
      </c>
      <c r="L38" s="27">
        <f>ROUND(J38*(1-((I38-15)/85)),2)</f>
        <v>7.1</v>
      </c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35.65</v>
      </c>
      <c r="J40" s="47">
        <f>AVERAGE(J11:J39)</f>
        <v>9.710185185185184</v>
      </c>
      <c r="K40" s="47">
        <f>AVERAGE(K11:K39)</f>
        <v>7.275999999999999</v>
      </c>
      <c r="L40" s="47">
        <f>AVERAGE(L11:L39)</f>
        <v>7.361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37">
    <pageSetUpPr fitToPage="1"/>
  </sheetPr>
  <dimension ref="A4:O40"/>
  <sheetViews>
    <sheetView showGridLines="0" zoomScale="85" zoomScaleNormal="85" workbookViewId="0" topLeftCell="A1">
      <selection activeCell="H51" sqref="H51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120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/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194">
        <v>84</v>
      </c>
      <c r="F11" s="195">
        <v>210</v>
      </c>
      <c r="G11" s="195">
        <v>6</v>
      </c>
      <c r="H11" s="196">
        <v>1668</v>
      </c>
      <c r="I11" s="197">
        <v>27.8</v>
      </c>
      <c r="J11" s="26">
        <f>(H11*10/(F11*G11))</f>
        <v>13.238095238095237</v>
      </c>
      <c r="K11" s="27">
        <f>ROUND(J11*(1-((I11-14)/86)),2)</f>
        <v>11.11</v>
      </c>
      <c r="L11" s="27">
        <f>ROUND(J11*(1-((I11-15)/85)),2)</f>
        <v>11.24</v>
      </c>
      <c r="M11" s="28"/>
      <c r="N11" s="29">
        <f aca="true" t="shared" si="0" ref="N11:N32">M11*10000/3.75</f>
        <v>0</v>
      </c>
    </row>
    <row r="12" spans="1:14" ht="15.75">
      <c r="A12" s="30"/>
      <c r="C12" s="20">
        <v>2</v>
      </c>
      <c r="D12" s="21" t="s">
        <v>26</v>
      </c>
      <c r="E12" s="191">
        <v>84</v>
      </c>
      <c r="F12" s="188">
        <v>210</v>
      </c>
      <c r="G12" s="188">
        <v>6</v>
      </c>
      <c r="H12" s="189">
        <v>1702</v>
      </c>
      <c r="I12" s="190">
        <v>28.3</v>
      </c>
      <c r="J12" s="26">
        <f>(H12*10/(F12*G12))</f>
        <v>13.507936507936508</v>
      </c>
      <c r="K12" s="27">
        <f>ROUND(J12*(1-((I12-14)/86)),2)</f>
        <v>11.26</v>
      </c>
      <c r="L12" s="27">
        <f>ROUND(J12*(1-((I12-15)/85)),2)</f>
        <v>11.39</v>
      </c>
      <c r="M12" s="32"/>
      <c r="N12" s="33">
        <f t="shared" si="0"/>
        <v>0</v>
      </c>
    </row>
    <row r="13" spans="3:14" ht="15">
      <c r="C13" s="20">
        <v>3</v>
      </c>
      <c r="D13" s="21" t="s">
        <v>27</v>
      </c>
      <c r="E13" s="191"/>
      <c r="F13" s="188"/>
      <c r="G13" s="188"/>
      <c r="H13" s="189"/>
      <c r="I13" s="190"/>
      <c r="J13" s="26"/>
      <c r="K13" s="27"/>
      <c r="L13" s="27"/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191">
        <v>85</v>
      </c>
      <c r="F14" s="188">
        <v>210</v>
      </c>
      <c r="G14" s="188">
        <v>6</v>
      </c>
      <c r="H14" s="189">
        <v>1838</v>
      </c>
      <c r="I14" s="190">
        <v>26.6</v>
      </c>
      <c r="J14" s="26">
        <f>(H14*10/(F14*G14))</f>
        <v>14.587301587301587</v>
      </c>
      <c r="K14" s="27">
        <f>ROUND(J14*(1-((I14-14)/86)),2)</f>
        <v>12.45</v>
      </c>
      <c r="L14" s="27">
        <f>ROUND(J14*(1-((I14-15)/85)),2)</f>
        <v>12.6</v>
      </c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191">
        <v>84</v>
      </c>
      <c r="F15" s="188">
        <v>210</v>
      </c>
      <c r="G15" s="188">
        <v>6</v>
      </c>
      <c r="H15" s="189">
        <v>1855</v>
      </c>
      <c r="I15" s="190">
        <v>28.5</v>
      </c>
      <c r="J15" s="26">
        <f>(H15*10/(F15*G15))</f>
        <v>14.722222222222221</v>
      </c>
      <c r="K15" s="27">
        <f>ROUND(J15*(1-((I15-14)/86)),2)</f>
        <v>12.24</v>
      </c>
      <c r="L15" s="27">
        <f>ROUND(J15*(1-((I15-15)/85)),2)</f>
        <v>12.38</v>
      </c>
      <c r="M15" s="10"/>
      <c r="N15" s="35">
        <f t="shared" si="0"/>
        <v>0</v>
      </c>
    </row>
    <row r="16" spans="3:14" ht="15">
      <c r="C16" s="34">
        <v>6</v>
      </c>
      <c r="D16" s="21" t="s">
        <v>30</v>
      </c>
      <c r="E16" s="191">
        <v>85</v>
      </c>
      <c r="F16" s="188">
        <v>210</v>
      </c>
      <c r="G16" s="188">
        <v>6</v>
      </c>
      <c r="H16" s="189">
        <v>1566</v>
      </c>
      <c r="I16" s="190">
        <v>29.1</v>
      </c>
      <c r="J16" s="26">
        <f>(H16*10/(F16*G16))</f>
        <v>12.428571428571429</v>
      </c>
      <c r="K16" s="27">
        <f>ROUND(J16*(1-((I16-14)/86)),2)</f>
        <v>10.25</v>
      </c>
      <c r="L16" s="27">
        <f>ROUND(J16*(1-((I16-15)/85)),2)</f>
        <v>10.37</v>
      </c>
      <c r="M16" s="10"/>
      <c r="N16" s="35">
        <f t="shared" si="0"/>
        <v>0</v>
      </c>
    </row>
    <row r="17" spans="3:14" ht="15">
      <c r="C17" s="34">
        <v>7</v>
      </c>
      <c r="D17" s="21" t="s">
        <v>31</v>
      </c>
      <c r="E17" s="191"/>
      <c r="F17" s="188"/>
      <c r="G17" s="188"/>
      <c r="H17" s="189"/>
      <c r="I17" s="190"/>
      <c r="J17" s="26"/>
      <c r="K17" s="27"/>
      <c r="L17" s="27"/>
      <c r="M17" s="10"/>
      <c r="N17" s="35">
        <f t="shared" si="0"/>
        <v>0</v>
      </c>
    </row>
    <row r="18" spans="3:14" ht="15">
      <c r="C18" s="34">
        <v>8</v>
      </c>
      <c r="D18" s="21" t="s">
        <v>32</v>
      </c>
      <c r="E18" s="191"/>
      <c r="F18" s="188"/>
      <c r="G18" s="188"/>
      <c r="H18" s="189"/>
      <c r="I18" s="190"/>
      <c r="J18" s="26"/>
      <c r="K18" s="27"/>
      <c r="L18" s="27"/>
      <c r="M18" s="10"/>
      <c r="N18" s="35">
        <f t="shared" si="0"/>
        <v>0</v>
      </c>
    </row>
    <row r="19" spans="3:14" ht="15">
      <c r="C19" s="34">
        <v>9</v>
      </c>
      <c r="D19" s="21" t="s">
        <v>33</v>
      </c>
      <c r="E19" s="191"/>
      <c r="F19" s="188"/>
      <c r="G19" s="188"/>
      <c r="H19" s="189"/>
      <c r="I19" s="190"/>
      <c r="J19" s="26"/>
      <c r="K19" s="27"/>
      <c r="L19" s="27"/>
      <c r="M19" s="10"/>
      <c r="N19" s="35">
        <f t="shared" si="0"/>
        <v>0</v>
      </c>
    </row>
    <row r="20" spans="3:14" ht="15">
      <c r="C20" s="34">
        <v>10</v>
      </c>
      <c r="D20" s="21" t="s">
        <v>34</v>
      </c>
      <c r="E20" s="191"/>
      <c r="F20" s="188"/>
      <c r="G20" s="188"/>
      <c r="H20" s="189"/>
      <c r="I20" s="190"/>
      <c r="J20" s="26"/>
      <c r="K20" s="27"/>
      <c r="L20" s="27"/>
      <c r="M20" s="10"/>
      <c r="N20" s="35">
        <f t="shared" si="0"/>
        <v>0</v>
      </c>
    </row>
    <row r="21" spans="3:14" ht="15">
      <c r="C21" s="34">
        <v>11</v>
      </c>
      <c r="D21" s="21" t="s">
        <v>35</v>
      </c>
      <c r="E21" s="191"/>
      <c r="F21" s="188"/>
      <c r="G21" s="188"/>
      <c r="H21" s="189"/>
      <c r="I21" s="190"/>
      <c r="J21" s="26"/>
      <c r="K21" s="27"/>
      <c r="L21" s="27"/>
      <c r="M21" s="10"/>
      <c r="N21" s="35">
        <f t="shared" si="0"/>
        <v>0</v>
      </c>
    </row>
    <row r="22" spans="3:14" ht="15">
      <c r="C22" s="34">
        <v>12</v>
      </c>
      <c r="D22" s="21" t="s">
        <v>36</v>
      </c>
      <c r="E22" s="191">
        <v>84</v>
      </c>
      <c r="F22" s="188">
        <v>210</v>
      </c>
      <c r="G22" s="188">
        <v>6</v>
      </c>
      <c r="H22" s="189">
        <v>1958</v>
      </c>
      <c r="I22" s="190">
        <v>30.3</v>
      </c>
      <c r="J22" s="26">
        <f>(H22*10/(F22*G22))</f>
        <v>15.53968253968254</v>
      </c>
      <c r="K22" s="27">
        <f>ROUND(J22*(1-((I22-14)/86)),2)</f>
        <v>12.59</v>
      </c>
      <c r="L22" s="27">
        <f>ROUND(J22*(1-((I22-15)/85)),2)</f>
        <v>12.74</v>
      </c>
      <c r="M22" s="10"/>
      <c r="N22" s="35">
        <f t="shared" si="0"/>
        <v>0</v>
      </c>
    </row>
    <row r="23" spans="3:14" ht="15">
      <c r="C23" s="34">
        <v>13</v>
      </c>
      <c r="D23" s="21" t="s">
        <v>37</v>
      </c>
      <c r="E23" s="191"/>
      <c r="F23" s="188"/>
      <c r="G23" s="188"/>
      <c r="H23" s="189"/>
      <c r="I23" s="190"/>
      <c r="J23" s="26"/>
      <c r="K23" s="27"/>
      <c r="L23" s="27"/>
      <c r="M23" s="10"/>
      <c r="N23" s="35">
        <f t="shared" si="0"/>
        <v>0</v>
      </c>
    </row>
    <row r="24" spans="3:14" ht="15">
      <c r="C24" s="34">
        <v>14</v>
      </c>
      <c r="D24" s="21" t="s">
        <v>38</v>
      </c>
      <c r="E24" s="191"/>
      <c r="F24" s="188"/>
      <c r="G24" s="188"/>
      <c r="H24" s="189"/>
      <c r="I24" s="190"/>
      <c r="J24" s="26"/>
      <c r="K24" s="27"/>
      <c r="L24" s="27"/>
      <c r="M24" s="10"/>
      <c r="N24" s="35">
        <f t="shared" si="0"/>
        <v>0</v>
      </c>
    </row>
    <row r="25" spans="3:14" ht="15">
      <c r="C25" s="34">
        <v>15</v>
      </c>
      <c r="D25" s="21" t="s">
        <v>39</v>
      </c>
      <c r="E25" s="191"/>
      <c r="F25" s="188"/>
      <c r="G25" s="188"/>
      <c r="H25" s="189"/>
      <c r="I25" s="190"/>
      <c r="J25" s="26"/>
      <c r="K25" s="27"/>
      <c r="L25" s="27"/>
      <c r="M25" s="10"/>
      <c r="N25" s="35">
        <f t="shared" si="0"/>
        <v>0</v>
      </c>
    </row>
    <row r="26" spans="3:14" ht="15">
      <c r="C26" s="34">
        <v>16</v>
      </c>
      <c r="D26" s="21" t="s">
        <v>40</v>
      </c>
      <c r="E26" s="191">
        <v>85</v>
      </c>
      <c r="F26" s="188">
        <v>210</v>
      </c>
      <c r="G26" s="188">
        <v>6</v>
      </c>
      <c r="H26" s="189">
        <v>1857</v>
      </c>
      <c r="I26" s="190">
        <v>29.4</v>
      </c>
      <c r="J26" s="26">
        <f>(H26*10/(F26*G26))</f>
        <v>14.738095238095237</v>
      </c>
      <c r="K26" s="27">
        <f>ROUND(J26*(1-((I26-14)/86)),2)</f>
        <v>12.1</v>
      </c>
      <c r="L26" s="27">
        <f>ROUND(J26*(1-((I26-15)/85)),2)</f>
        <v>12.24</v>
      </c>
      <c r="M26" s="10"/>
      <c r="N26" s="35">
        <f t="shared" si="0"/>
        <v>0</v>
      </c>
    </row>
    <row r="27" spans="3:14" ht="15">
      <c r="C27" s="34">
        <v>17</v>
      </c>
      <c r="D27" s="21" t="s">
        <v>41</v>
      </c>
      <c r="E27" s="191"/>
      <c r="F27" s="188"/>
      <c r="G27" s="188"/>
      <c r="H27" s="189"/>
      <c r="I27" s="190"/>
      <c r="J27" s="26"/>
      <c r="K27" s="27"/>
      <c r="L27" s="27"/>
      <c r="M27" s="10"/>
      <c r="N27" s="35">
        <f t="shared" si="0"/>
        <v>0</v>
      </c>
    </row>
    <row r="28" spans="3:14" ht="15">
      <c r="C28" s="34">
        <v>18</v>
      </c>
      <c r="D28" s="21" t="s">
        <v>42</v>
      </c>
      <c r="E28" s="191">
        <v>85</v>
      </c>
      <c r="F28" s="188">
        <v>210</v>
      </c>
      <c r="G28" s="188">
        <v>6</v>
      </c>
      <c r="H28" s="189">
        <v>2043</v>
      </c>
      <c r="I28" s="190">
        <v>28.3</v>
      </c>
      <c r="J28" s="26">
        <f>(H28*10/(F28*G28))</f>
        <v>16.214285714285715</v>
      </c>
      <c r="K28" s="27">
        <f>ROUND(J28*(1-((I28-14)/86)),2)</f>
        <v>13.52</v>
      </c>
      <c r="L28" s="27">
        <f>ROUND(J28*(1-((I28-15)/85)),2)</f>
        <v>13.68</v>
      </c>
      <c r="M28" s="10"/>
      <c r="N28" s="35">
        <f t="shared" si="0"/>
        <v>0</v>
      </c>
    </row>
    <row r="29" spans="3:14" ht="15">
      <c r="C29" s="34">
        <v>19</v>
      </c>
      <c r="D29" s="21" t="s">
        <v>43</v>
      </c>
      <c r="E29" s="191"/>
      <c r="F29" s="188"/>
      <c r="G29" s="188"/>
      <c r="H29" s="189"/>
      <c r="I29" s="190"/>
      <c r="J29" s="26"/>
      <c r="K29" s="27"/>
      <c r="L29" s="27"/>
      <c r="M29" s="10"/>
      <c r="N29" s="35">
        <f t="shared" si="0"/>
        <v>0</v>
      </c>
    </row>
    <row r="30" spans="3:15" ht="15">
      <c r="C30" s="34">
        <v>20</v>
      </c>
      <c r="D30" s="21" t="s">
        <v>44</v>
      </c>
      <c r="E30" s="191">
        <v>84</v>
      </c>
      <c r="F30" s="188">
        <v>210</v>
      </c>
      <c r="G30" s="188">
        <v>6</v>
      </c>
      <c r="H30" s="189">
        <v>1787</v>
      </c>
      <c r="I30" s="190">
        <v>28.1</v>
      </c>
      <c r="J30" s="26">
        <f>(H30*10/(F30*G30))</f>
        <v>14.182539682539682</v>
      </c>
      <c r="K30" s="27">
        <f>ROUND(J30*(1-((I30-14)/86)),2)</f>
        <v>11.86</v>
      </c>
      <c r="L30" s="27">
        <f>ROUND(J30*(1-((I30-15)/85)),2)</f>
        <v>12</v>
      </c>
      <c r="M30" s="10"/>
      <c r="N30" s="35">
        <f t="shared" si="0"/>
        <v>0</v>
      </c>
      <c r="O30" t="s">
        <v>45</v>
      </c>
    </row>
    <row r="31" spans="3:14" ht="15">
      <c r="C31" s="34">
        <v>21</v>
      </c>
      <c r="D31" s="21" t="s">
        <v>46</v>
      </c>
      <c r="E31" s="191"/>
      <c r="F31" s="188"/>
      <c r="G31" s="188"/>
      <c r="H31" s="189"/>
      <c r="I31" s="190"/>
      <c r="J31" s="26"/>
      <c r="K31" s="27"/>
      <c r="L31" s="27"/>
      <c r="M31" s="10"/>
      <c r="N31" s="35">
        <f t="shared" si="0"/>
        <v>0</v>
      </c>
    </row>
    <row r="32" spans="3:14" ht="15">
      <c r="C32" s="34">
        <v>22</v>
      </c>
      <c r="D32" s="21" t="s">
        <v>47</v>
      </c>
      <c r="E32" s="191">
        <v>84</v>
      </c>
      <c r="F32" s="188">
        <v>210</v>
      </c>
      <c r="G32" s="188">
        <v>6</v>
      </c>
      <c r="H32" s="189">
        <v>1736</v>
      </c>
      <c r="I32" s="190">
        <v>29.5</v>
      </c>
      <c r="J32" s="26">
        <f>(H32*10/(F32*G32))</f>
        <v>13.777777777777779</v>
      </c>
      <c r="K32" s="27">
        <f>ROUND(J32*(1-((I32-14)/86)),2)</f>
        <v>11.29</v>
      </c>
      <c r="L32" s="27">
        <f>ROUND(J32*(1-((I32-15)/85)),2)</f>
        <v>11.43</v>
      </c>
      <c r="M32" s="10"/>
      <c r="N32" s="35">
        <f t="shared" si="0"/>
        <v>0</v>
      </c>
    </row>
    <row r="33" spans="3:12" ht="15">
      <c r="C33" s="32">
        <v>23</v>
      </c>
      <c r="D33" s="21" t="s">
        <v>48</v>
      </c>
      <c r="E33" s="127"/>
      <c r="F33" s="49"/>
      <c r="G33" s="49"/>
      <c r="H33" s="50"/>
      <c r="I33" s="51"/>
      <c r="J33" s="26"/>
      <c r="K33" s="27"/>
      <c r="L33" s="27"/>
    </row>
    <row r="34" spans="3:12" ht="15">
      <c r="C34" s="32">
        <v>24</v>
      </c>
      <c r="D34" s="21" t="s">
        <v>49</v>
      </c>
      <c r="E34" s="198"/>
      <c r="F34" s="49"/>
      <c r="G34" s="49"/>
      <c r="H34" s="50"/>
      <c r="I34" s="51"/>
      <c r="J34" s="26"/>
      <c r="K34" s="27"/>
      <c r="L34" s="27"/>
    </row>
    <row r="35" spans="3:12" ht="15">
      <c r="C35" s="32">
        <v>25</v>
      </c>
      <c r="D35" s="21" t="s">
        <v>50</v>
      </c>
      <c r="E35" s="53"/>
      <c r="F35" s="49"/>
      <c r="G35" s="49"/>
      <c r="H35" s="50"/>
      <c r="I35" s="51"/>
      <c r="J35" s="26"/>
      <c r="K35" s="27"/>
      <c r="L35" s="27"/>
    </row>
    <row r="36" spans="3:12" ht="15">
      <c r="C36" s="32">
        <v>26</v>
      </c>
      <c r="D36" s="21" t="s">
        <v>51</v>
      </c>
      <c r="E36" s="48"/>
      <c r="F36" s="49"/>
      <c r="G36" s="49"/>
      <c r="H36" s="50"/>
      <c r="I36" s="51"/>
      <c r="J36" s="26"/>
      <c r="K36" s="27"/>
      <c r="L36" s="27"/>
    </row>
    <row r="37" spans="3:12" ht="15">
      <c r="C37" s="32">
        <v>27</v>
      </c>
      <c r="D37" s="21" t="s">
        <v>52</v>
      </c>
      <c r="E37" s="45"/>
      <c r="F37" s="23"/>
      <c r="G37" s="23"/>
      <c r="H37" s="24"/>
      <c r="I37" s="25"/>
      <c r="J37" s="26"/>
      <c r="K37" s="27"/>
      <c r="L37" s="27"/>
    </row>
    <row r="38" spans="3:12" ht="15">
      <c r="C38" s="32">
        <v>28</v>
      </c>
      <c r="D38" s="21" t="s">
        <v>53</v>
      </c>
      <c r="E38" s="45"/>
      <c r="F38" s="23"/>
      <c r="G38" s="23"/>
      <c r="H38" s="24"/>
      <c r="I38" s="25"/>
      <c r="J38" s="26"/>
      <c r="K38" s="27"/>
      <c r="L38" s="27"/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28.590000000000003</v>
      </c>
      <c r="J40" s="47">
        <f>AVERAGE(J11:J39)</f>
        <v>14.293650793650793</v>
      </c>
      <c r="K40" s="47">
        <f>AVERAGE(K11:K39)</f>
        <v>11.866999999999999</v>
      </c>
      <c r="L40" s="47">
        <f>AVERAGE(L11:L39)</f>
        <v>12.007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38">
    <pageSetUpPr fitToPage="1"/>
  </sheetPr>
  <dimension ref="A4:O40"/>
  <sheetViews>
    <sheetView showGridLines="0" zoomScale="85" zoomScaleNormal="85" workbookViewId="0" topLeftCell="A1">
      <selection activeCell="H51" sqref="H51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121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/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22"/>
      <c r="F11" s="23"/>
      <c r="G11" s="23"/>
      <c r="H11" s="24"/>
      <c r="I11" s="25"/>
      <c r="J11" s="26"/>
      <c r="K11" s="27"/>
      <c r="L11" s="27"/>
      <c r="M11" s="28"/>
      <c r="N11" s="29">
        <f aca="true" t="shared" si="0" ref="N11:N32">M11*10000/3.75</f>
        <v>0</v>
      </c>
    </row>
    <row r="12" spans="1:14" ht="15.75">
      <c r="A12" s="30"/>
      <c r="C12" s="20">
        <v>2</v>
      </c>
      <c r="D12" s="21" t="s">
        <v>26</v>
      </c>
      <c r="E12" s="31"/>
      <c r="F12" s="23"/>
      <c r="G12" s="23"/>
      <c r="H12" s="24"/>
      <c r="I12" s="25"/>
      <c r="J12" s="26"/>
      <c r="K12" s="27"/>
      <c r="L12" s="27"/>
      <c r="M12" s="32"/>
      <c r="N12" s="33">
        <f t="shared" si="0"/>
        <v>0</v>
      </c>
    </row>
    <row r="13" spans="3:14" ht="15">
      <c r="C13" s="20">
        <v>3</v>
      </c>
      <c r="D13" s="21" t="s">
        <v>27</v>
      </c>
      <c r="E13" s="31"/>
      <c r="F13" s="23"/>
      <c r="G13" s="23"/>
      <c r="H13" s="24"/>
      <c r="I13" s="25"/>
      <c r="J13" s="26"/>
      <c r="K13" s="27"/>
      <c r="L13" s="27"/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31"/>
      <c r="F14" s="23"/>
      <c r="G14" s="23"/>
      <c r="H14" s="24"/>
      <c r="I14" s="25"/>
      <c r="J14" s="26"/>
      <c r="K14" s="27"/>
      <c r="L14" s="27"/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191">
        <v>85</v>
      </c>
      <c r="F15" s="188">
        <v>390</v>
      </c>
      <c r="G15" s="188">
        <v>4.5</v>
      </c>
      <c r="H15" s="189">
        <v>2050</v>
      </c>
      <c r="I15" s="190">
        <v>27.5</v>
      </c>
      <c r="J15" s="26">
        <f>(H15*10/(F15*G15))</f>
        <v>11.68091168091168</v>
      </c>
      <c r="K15" s="27">
        <f>ROUND(J15*(1-((I15-14)/86)),2)</f>
        <v>9.85</v>
      </c>
      <c r="L15" s="27">
        <f>ROUND(J15*(1-((I15-15)/85)),2)</f>
        <v>9.96</v>
      </c>
      <c r="M15" s="10"/>
      <c r="N15" s="35">
        <f t="shared" si="0"/>
        <v>0</v>
      </c>
    </row>
    <row r="16" spans="3:14" ht="15">
      <c r="C16" s="34">
        <v>6</v>
      </c>
      <c r="D16" s="21" t="s">
        <v>30</v>
      </c>
      <c r="E16" s="191"/>
      <c r="F16" s="188"/>
      <c r="G16" s="188"/>
      <c r="H16" s="189"/>
      <c r="I16" s="190"/>
      <c r="J16" s="26"/>
      <c r="K16" s="27"/>
      <c r="L16" s="27"/>
      <c r="M16" s="10"/>
      <c r="N16" s="35">
        <f t="shared" si="0"/>
        <v>0</v>
      </c>
    </row>
    <row r="17" spans="3:14" ht="15">
      <c r="C17" s="34">
        <v>7</v>
      </c>
      <c r="D17" s="21" t="s">
        <v>31</v>
      </c>
      <c r="E17" s="191"/>
      <c r="F17" s="188"/>
      <c r="G17" s="188"/>
      <c r="H17" s="189"/>
      <c r="I17" s="190"/>
      <c r="J17" s="26"/>
      <c r="K17" s="27"/>
      <c r="L17" s="27"/>
      <c r="M17" s="10"/>
      <c r="N17" s="35">
        <f t="shared" si="0"/>
        <v>0</v>
      </c>
    </row>
    <row r="18" spans="3:14" ht="15">
      <c r="C18" s="34">
        <v>8</v>
      </c>
      <c r="D18" s="21" t="s">
        <v>32</v>
      </c>
      <c r="E18" s="191"/>
      <c r="F18" s="188"/>
      <c r="G18" s="188"/>
      <c r="H18" s="189"/>
      <c r="I18" s="190"/>
      <c r="J18" s="26"/>
      <c r="K18" s="27"/>
      <c r="L18" s="27"/>
      <c r="M18" s="10"/>
      <c r="N18" s="35">
        <f t="shared" si="0"/>
        <v>0</v>
      </c>
    </row>
    <row r="19" spans="3:14" ht="15">
      <c r="C19" s="34">
        <v>9</v>
      </c>
      <c r="D19" s="21" t="s">
        <v>33</v>
      </c>
      <c r="E19" s="191"/>
      <c r="F19" s="188"/>
      <c r="G19" s="188"/>
      <c r="H19" s="189"/>
      <c r="I19" s="190"/>
      <c r="J19" s="26"/>
      <c r="K19" s="27"/>
      <c r="L19" s="27"/>
      <c r="M19" s="10"/>
      <c r="N19" s="35">
        <f t="shared" si="0"/>
        <v>0</v>
      </c>
    </row>
    <row r="20" spans="3:14" ht="15">
      <c r="C20" s="34">
        <v>10</v>
      </c>
      <c r="D20" s="21" t="s">
        <v>34</v>
      </c>
      <c r="E20" s="191"/>
      <c r="F20" s="188"/>
      <c r="G20" s="188"/>
      <c r="H20" s="189"/>
      <c r="I20" s="190"/>
      <c r="J20" s="26"/>
      <c r="K20" s="27"/>
      <c r="L20" s="27"/>
      <c r="M20" s="10"/>
      <c r="N20" s="35">
        <f t="shared" si="0"/>
        <v>0</v>
      </c>
    </row>
    <row r="21" spans="3:14" ht="15">
      <c r="C21" s="34">
        <v>11</v>
      </c>
      <c r="D21" s="21" t="s">
        <v>35</v>
      </c>
      <c r="E21" s="191"/>
      <c r="F21" s="188"/>
      <c r="G21" s="188"/>
      <c r="H21" s="189"/>
      <c r="I21" s="190"/>
      <c r="J21" s="26"/>
      <c r="K21" s="27"/>
      <c r="L21" s="27"/>
      <c r="M21" s="10"/>
      <c r="N21" s="35">
        <f t="shared" si="0"/>
        <v>0</v>
      </c>
    </row>
    <row r="22" spans="3:14" ht="15">
      <c r="C22" s="34">
        <v>12</v>
      </c>
      <c r="D22" s="21" t="s">
        <v>36</v>
      </c>
      <c r="E22" s="191">
        <v>84</v>
      </c>
      <c r="F22" s="188">
        <v>390</v>
      </c>
      <c r="G22" s="188">
        <v>4.5</v>
      </c>
      <c r="H22" s="189">
        <v>2307</v>
      </c>
      <c r="I22" s="190">
        <v>30</v>
      </c>
      <c r="J22" s="26">
        <f>(H22*10/(F22*G22))</f>
        <v>13.145299145299145</v>
      </c>
      <c r="K22" s="27">
        <f>ROUND(J22*(1-((I22-14)/86)),2)</f>
        <v>10.7</v>
      </c>
      <c r="L22" s="27">
        <f>ROUND(J22*(1-((I22-15)/85)),2)</f>
        <v>10.83</v>
      </c>
      <c r="M22" s="10"/>
      <c r="N22" s="35">
        <f t="shared" si="0"/>
        <v>0</v>
      </c>
    </row>
    <row r="23" spans="3:14" ht="15">
      <c r="C23" s="34">
        <v>13</v>
      </c>
      <c r="D23" s="21" t="s">
        <v>37</v>
      </c>
      <c r="E23" s="191"/>
      <c r="F23" s="188"/>
      <c r="G23" s="188"/>
      <c r="H23" s="189"/>
      <c r="I23" s="190"/>
      <c r="J23" s="26"/>
      <c r="K23" s="27"/>
      <c r="L23" s="27"/>
      <c r="M23" s="10"/>
      <c r="N23" s="35">
        <f t="shared" si="0"/>
        <v>0</v>
      </c>
    </row>
    <row r="24" spans="3:14" ht="15">
      <c r="C24" s="34">
        <v>14</v>
      </c>
      <c r="D24" s="21" t="s">
        <v>38</v>
      </c>
      <c r="E24" s="191"/>
      <c r="F24" s="188"/>
      <c r="G24" s="188"/>
      <c r="H24" s="189"/>
      <c r="I24" s="190"/>
      <c r="J24" s="26"/>
      <c r="K24" s="27"/>
      <c r="L24" s="27"/>
      <c r="M24" s="10"/>
      <c r="N24" s="35">
        <f t="shared" si="0"/>
        <v>0</v>
      </c>
    </row>
    <row r="25" spans="3:14" ht="15">
      <c r="C25" s="34">
        <v>15</v>
      </c>
      <c r="D25" s="21" t="s">
        <v>39</v>
      </c>
      <c r="E25" s="191"/>
      <c r="F25" s="188"/>
      <c r="G25" s="188"/>
      <c r="H25" s="189"/>
      <c r="I25" s="190"/>
      <c r="J25" s="26"/>
      <c r="K25" s="27"/>
      <c r="L25" s="27"/>
      <c r="M25" s="10"/>
      <c r="N25" s="35">
        <f t="shared" si="0"/>
        <v>0</v>
      </c>
    </row>
    <row r="26" spans="3:14" ht="15">
      <c r="C26" s="34">
        <v>16</v>
      </c>
      <c r="D26" s="21" t="s">
        <v>40</v>
      </c>
      <c r="E26" s="191">
        <v>84</v>
      </c>
      <c r="F26" s="188">
        <v>390</v>
      </c>
      <c r="G26" s="188">
        <v>4.5</v>
      </c>
      <c r="H26" s="189">
        <v>2547</v>
      </c>
      <c r="I26" s="190">
        <v>25.9</v>
      </c>
      <c r="J26" s="26">
        <f>(H26*10/(F26*G26))</f>
        <v>14.512820512820513</v>
      </c>
      <c r="K26" s="27">
        <f>ROUND(J26*(1-((I26-14)/86)),2)</f>
        <v>12.5</v>
      </c>
      <c r="L26" s="27">
        <f>ROUND(J26*(1-((I26-15)/85)),2)</f>
        <v>12.65</v>
      </c>
      <c r="M26" s="10"/>
      <c r="N26" s="35">
        <f t="shared" si="0"/>
        <v>0</v>
      </c>
    </row>
    <row r="27" spans="3:14" ht="15">
      <c r="C27" s="34">
        <v>17</v>
      </c>
      <c r="D27" s="21" t="s">
        <v>41</v>
      </c>
      <c r="E27" s="191"/>
      <c r="F27" s="188"/>
      <c r="G27" s="188"/>
      <c r="H27" s="189"/>
      <c r="I27" s="190"/>
      <c r="J27" s="26"/>
      <c r="K27" s="27"/>
      <c r="L27" s="27"/>
      <c r="M27" s="10"/>
      <c r="N27" s="35">
        <f t="shared" si="0"/>
        <v>0</v>
      </c>
    </row>
    <row r="28" spans="3:14" ht="15">
      <c r="C28" s="34">
        <v>18</v>
      </c>
      <c r="D28" s="21" t="s">
        <v>42</v>
      </c>
      <c r="E28" s="191">
        <v>84</v>
      </c>
      <c r="F28" s="188">
        <v>390</v>
      </c>
      <c r="G28" s="188">
        <v>4.5</v>
      </c>
      <c r="H28" s="189">
        <v>2540</v>
      </c>
      <c r="I28" s="190">
        <v>30</v>
      </c>
      <c r="J28" s="26">
        <f>(H28*10/(F28*G28))</f>
        <v>14.472934472934472</v>
      </c>
      <c r="K28" s="27">
        <f>ROUND(J28*(1-((I28-14)/86)),2)</f>
        <v>11.78</v>
      </c>
      <c r="L28" s="27">
        <f>ROUND(J28*(1-((I28-15)/85)),2)</f>
        <v>11.92</v>
      </c>
      <c r="M28" s="10"/>
      <c r="N28" s="35">
        <f t="shared" si="0"/>
        <v>0</v>
      </c>
    </row>
    <row r="29" spans="3:14" ht="15">
      <c r="C29" s="34">
        <v>19</v>
      </c>
      <c r="D29" s="21" t="s">
        <v>43</v>
      </c>
      <c r="E29" s="191"/>
      <c r="F29" s="188"/>
      <c r="G29" s="188"/>
      <c r="H29" s="189"/>
      <c r="I29" s="190"/>
      <c r="J29" s="26"/>
      <c r="K29" s="27"/>
      <c r="L29" s="27"/>
      <c r="M29" s="10"/>
      <c r="N29" s="35">
        <f t="shared" si="0"/>
        <v>0</v>
      </c>
    </row>
    <row r="30" spans="3:15" ht="15">
      <c r="C30" s="34">
        <v>20</v>
      </c>
      <c r="D30" s="21" t="s">
        <v>44</v>
      </c>
      <c r="E30" s="191">
        <v>85</v>
      </c>
      <c r="F30" s="188">
        <v>390</v>
      </c>
      <c r="G30" s="188">
        <v>4.5</v>
      </c>
      <c r="H30" s="189">
        <v>2550</v>
      </c>
      <c r="I30" s="190">
        <v>24.9</v>
      </c>
      <c r="J30" s="26">
        <f>(H30*10/(F30*G30))</f>
        <v>14.52991452991453</v>
      </c>
      <c r="K30" s="27">
        <f>ROUND(J30*(1-((I30-14)/86)),2)</f>
        <v>12.69</v>
      </c>
      <c r="L30" s="27">
        <f>ROUND(J30*(1-((I30-15)/85)),2)</f>
        <v>12.84</v>
      </c>
      <c r="M30" s="10"/>
      <c r="N30" s="35">
        <f t="shared" si="0"/>
        <v>0</v>
      </c>
      <c r="O30" t="s">
        <v>45</v>
      </c>
    </row>
    <row r="31" spans="3:14" ht="15">
      <c r="C31" s="34">
        <v>21</v>
      </c>
      <c r="D31" s="21" t="s">
        <v>46</v>
      </c>
      <c r="E31" s="191"/>
      <c r="F31" s="188"/>
      <c r="G31" s="188"/>
      <c r="H31" s="189"/>
      <c r="I31" s="190"/>
      <c r="J31" s="26"/>
      <c r="K31" s="27"/>
      <c r="L31" s="27"/>
      <c r="M31" s="10"/>
      <c r="N31" s="35">
        <f t="shared" si="0"/>
        <v>0</v>
      </c>
    </row>
    <row r="32" spans="3:14" ht="15">
      <c r="C32" s="34">
        <v>22</v>
      </c>
      <c r="D32" s="21" t="s">
        <v>47</v>
      </c>
      <c r="E32" s="191">
        <v>85</v>
      </c>
      <c r="F32" s="188">
        <v>390</v>
      </c>
      <c r="G32" s="188">
        <v>4.5</v>
      </c>
      <c r="H32" s="189">
        <v>2734</v>
      </c>
      <c r="I32" s="190">
        <v>27.2</v>
      </c>
      <c r="J32" s="26">
        <f>(H32*10/(F32*G32))</f>
        <v>15.578347578347579</v>
      </c>
      <c r="K32" s="27">
        <f>ROUND(J32*(1-((I32-14)/86)),2)</f>
        <v>13.19</v>
      </c>
      <c r="L32" s="27">
        <f>ROUND(J32*(1-((I32-15)/85)),2)</f>
        <v>13.34</v>
      </c>
      <c r="M32" s="10"/>
      <c r="N32" s="35">
        <f t="shared" si="0"/>
        <v>0</v>
      </c>
    </row>
    <row r="33" spans="3:12" ht="15">
      <c r="C33" s="32">
        <v>23</v>
      </c>
      <c r="D33" s="21" t="s">
        <v>48</v>
      </c>
      <c r="E33" s="191"/>
      <c r="F33" s="188"/>
      <c r="G33" s="188"/>
      <c r="H33" s="189"/>
      <c r="I33" s="190"/>
      <c r="J33" s="26"/>
      <c r="K33" s="27"/>
      <c r="L33" s="27"/>
    </row>
    <row r="34" spans="3:12" ht="15">
      <c r="C34" s="32">
        <v>24</v>
      </c>
      <c r="D34" s="21" t="s">
        <v>49</v>
      </c>
      <c r="E34" s="191">
        <v>84</v>
      </c>
      <c r="F34" s="188">
        <v>390</v>
      </c>
      <c r="G34" s="188">
        <v>4.5</v>
      </c>
      <c r="H34" s="189">
        <v>2571</v>
      </c>
      <c r="I34" s="190">
        <v>29.5</v>
      </c>
      <c r="J34" s="26">
        <f>(H34*10/(F34*G34))</f>
        <v>14.649572649572649</v>
      </c>
      <c r="K34" s="27">
        <f>ROUND(J34*(1-((I34-14)/86)),2)</f>
        <v>12.01</v>
      </c>
      <c r="L34" s="27">
        <f>ROUND(J34*(1-((I34-15)/85)),2)</f>
        <v>12.15</v>
      </c>
    </row>
    <row r="35" spans="3:12" ht="15">
      <c r="C35" s="32">
        <v>25</v>
      </c>
      <c r="D35" s="21" t="s">
        <v>50</v>
      </c>
      <c r="E35" s="191">
        <v>84</v>
      </c>
      <c r="F35" s="188">
        <v>390</v>
      </c>
      <c r="G35" s="188">
        <v>4.5</v>
      </c>
      <c r="H35" s="189">
        <v>2652</v>
      </c>
      <c r="I35" s="190">
        <v>24.5</v>
      </c>
      <c r="J35" s="26">
        <f>(H35*10/(F35*G35))</f>
        <v>15.11111111111111</v>
      </c>
      <c r="K35" s="27">
        <f>ROUND(J35*(1-((I35-14)/86)),2)</f>
        <v>13.27</v>
      </c>
      <c r="L35" s="27">
        <f>ROUND(J35*(1-((I35-15)/85)),2)</f>
        <v>13.42</v>
      </c>
    </row>
    <row r="36" spans="3:12" ht="15">
      <c r="C36" s="32">
        <v>26</v>
      </c>
      <c r="D36" s="21" t="s">
        <v>51</v>
      </c>
      <c r="E36" s="191">
        <v>84</v>
      </c>
      <c r="F36" s="188">
        <v>390</v>
      </c>
      <c r="G36" s="188">
        <v>4.5</v>
      </c>
      <c r="H36" s="189">
        <v>2641</v>
      </c>
      <c r="I36" s="190">
        <v>24.8</v>
      </c>
      <c r="J36" s="26">
        <f>(H36*10/(F36*G36))</f>
        <v>15.048433048433049</v>
      </c>
      <c r="K36" s="27">
        <f>ROUND(J36*(1-((I36-14)/86)),2)</f>
        <v>13.16</v>
      </c>
      <c r="L36" s="27">
        <f>ROUND(J36*(1-((I36-15)/85)),2)</f>
        <v>13.31</v>
      </c>
    </row>
    <row r="37" spans="3:12" ht="15">
      <c r="C37" s="32">
        <v>27</v>
      </c>
      <c r="D37" s="21" t="s">
        <v>52</v>
      </c>
      <c r="E37" s="193"/>
      <c r="F37" s="188"/>
      <c r="G37" s="188"/>
      <c r="H37" s="189"/>
      <c r="I37" s="190"/>
      <c r="J37" s="26"/>
      <c r="K37" s="27"/>
      <c r="L37" s="27"/>
    </row>
    <row r="38" spans="3:12" ht="15">
      <c r="C38" s="32">
        <v>28</v>
      </c>
      <c r="D38" s="21" t="s">
        <v>53</v>
      </c>
      <c r="E38" s="191">
        <v>84</v>
      </c>
      <c r="F38" s="188">
        <v>390</v>
      </c>
      <c r="G38" s="188">
        <v>4.5</v>
      </c>
      <c r="H38" s="189">
        <v>2551</v>
      </c>
      <c r="I38" s="190">
        <v>25.2</v>
      </c>
      <c r="J38" s="26">
        <f>(H38*10/(F38*G38))</f>
        <v>14.535612535612536</v>
      </c>
      <c r="K38" s="27">
        <f>ROUND(J38*(1-((I38-14)/86)),2)</f>
        <v>12.64</v>
      </c>
      <c r="L38" s="27">
        <f>ROUND(J38*(1-((I38-15)/85)),2)</f>
        <v>12.79</v>
      </c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26.95</v>
      </c>
      <c r="J40" s="47">
        <f>AVERAGE(J11:J39)</f>
        <v>14.326495726495725</v>
      </c>
      <c r="K40" s="47">
        <f>AVERAGE(K11:K39)</f>
        <v>12.178999999999998</v>
      </c>
      <c r="L40" s="47">
        <f>AVERAGE(L11:L39)</f>
        <v>12.321000000000002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39">
    <pageSetUpPr fitToPage="1"/>
  </sheetPr>
  <dimension ref="A4:O40"/>
  <sheetViews>
    <sheetView showGridLines="0" zoomScale="85" zoomScaleNormal="85" workbookViewId="0" topLeftCell="A1">
      <selection activeCell="H51" sqref="H51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122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/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22"/>
      <c r="F11" s="23"/>
      <c r="G11" s="23"/>
      <c r="H11" s="24"/>
      <c r="I11" s="25"/>
      <c r="J11" s="26"/>
      <c r="K11" s="27"/>
      <c r="L11" s="27"/>
      <c r="M11" s="28"/>
      <c r="N11" s="29">
        <f aca="true" t="shared" si="0" ref="N11:N32">M11*10000/3.75</f>
        <v>0</v>
      </c>
    </row>
    <row r="12" spans="1:14" ht="15.75">
      <c r="A12" s="30"/>
      <c r="C12" s="20">
        <v>2</v>
      </c>
      <c r="D12" s="21" t="s">
        <v>26</v>
      </c>
      <c r="E12" s="31"/>
      <c r="F12" s="23"/>
      <c r="G12" s="23"/>
      <c r="H12" s="24"/>
      <c r="I12" s="25"/>
      <c r="J12" s="26"/>
      <c r="K12" s="27"/>
      <c r="L12" s="27"/>
      <c r="M12" s="32"/>
      <c r="N12" s="33">
        <f t="shared" si="0"/>
        <v>0</v>
      </c>
    </row>
    <row r="13" spans="3:14" ht="15">
      <c r="C13" s="20">
        <v>3</v>
      </c>
      <c r="D13" s="21" t="s">
        <v>27</v>
      </c>
      <c r="E13" s="31"/>
      <c r="F13" s="23"/>
      <c r="G13" s="23"/>
      <c r="H13" s="24"/>
      <c r="I13" s="25"/>
      <c r="J13" s="26"/>
      <c r="K13" s="27"/>
      <c r="L13" s="27"/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31"/>
      <c r="F14" s="23"/>
      <c r="G14" s="23"/>
      <c r="H14" s="24"/>
      <c r="I14" s="25"/>
      <c r="J14" s="26"/>
      <c r="K14" s="27"/>
      <c r="L14" s="27"/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31"/>
      <c r="F15" s="23"/>
      <c r="G15" s="23"/>
      <c r="H15" s="24"/>
      <c r="I15" s="25"/>
      <c r="J15" s="26"/>
      <c r="K15" s="27"/>
      <c r="L15" s="27"/>
      <c r="M15" s="10"/>
      <c r="N15" s="35">
        <f t="shared" si="0"/>
        <v>0</v>
      </c>
    </row>
    <row r="16" spans="3:14" ht="15">
      <c r="C16" s="34">
        <v>6</v>
      </c>
      <c r="D16" s="21" t="s">
        <v>30</v>
      </c>
      <c r="E16" s="36"/>
      <c r="F16" s="36"/>
      <c r="G16" s="36"/>
      <c r="H16" s="36"/>
      <c r="I16" s="37"/>
      <c r="J16" s="26"/>
      <c r="K16" s="27"/>
      <c r="L16" s="27"/>
      <c r="M16" s="10"/>
      <c r="N16" s="35">
        <f t="shared" si="0"/>
        <v>0</v>
      </c>
    </row>
    <row r="17" spans="3:14" ht="15">
      <c r="C17" s="34">
        <v>7</v>
      </c>
      <c r="D17" s="21" t="s">
        <v>31</v>
      </c>
      <c r="E17" s="31"/>
      <c r="F17" s="23"/>
      <c r="G17" s="23"/>
      <c r="H17" s="24"/>
      <c r="I17" s="25"/>
      <c r="J17" s="26"/>
      <c r="K17" s="27"/>
      <c r="L17" s="27"/>
      <c r="M17" s="10"/>
      <c r="N17" s="35">
        <f t="shared" si="0"/>
        <v>0</v>
      </c>
    </row>
    <row r="18" spans="3:14" ht="15">
      <c r="C18" s="34">
        <v>8</v>
      </c>
      <c r="D18" s="21" t="s">
        <v>32</v>
      </c>
      <c r="E18" s="48"/>
      <c r="F18" s="49"/>
      <c r="G18" s="49"/>
      <c r="H18" s="50"/>
      <c r="I18" s="51"/>
      <c r="J18" s="26"/>
      <c r="K18" s="27"/>
      <c r="L18" s="27"/>
      <c r="M18" s="10"/>
      <c r="N18" s="35">
        <f t="shared" si="0"/>
        <v>0</v>
      </c>
    </row>
    <row r="19" spans="3:14" ht="15">
      <c r="C19" s="34">
        <v>9</v>
      </c>
      <c r="D19" s="21" t="s">
        <v>33</v>
      </c>
      <c r="E19" s="127"/>
      <c r="F19" s="49"/>
      <c r="G19" s="49"/>
      <c r="H19" s="50"/>
      <c r="I19" s="51"/>
      <c r="J19" s="26"/>
      <c r="K19" s="27"/>
      <c r="L19" s="27"/>
      <c r="M19" s="10"/>
      <c r="N19" s="35">
        <f t="shared" si="0"/>
        <v>0</v>
      </c>
    </row>
    <row r="20" spans="3:14" ht="15">
      <c r="C20" s="34">
        <v>10</v>
      </c>
      <c r="D20" s="21" t="s">
        <v>34</v>
      </c>
      <c r="E20" s="127"/>
      <c r="F20" s="49"/>
      <c r="G20" s="49"/>
      <c r="H20" s="50"/>
      <c r="I20" s="51"/>
      <c r="J20" s="26"/>
      <c r="K20" s="27"/>
      <c r="L20" s="27"/>
      <c r="M20" s="10"/>
      <c r="N20" s="35">
        <f t="shared" si="0"/>
        <v>0</v>
      </c>
    </row>
    <row r="21" spans="3:14" ht="15">
      <c r="C21" s="34">
        <v>11</v>
      </c>
      <c r="D21" s="21" t="s">
        <v>35</v>
      </c>
      <c r="E21" s="199">
        <v>83</v>
      </c>
      <c r="F21" s="39">
        <v>196</v>
      </c>
      <c r="G21" s="39">
        <v>4.5</v>
      </c>
      <c r="H21" s="40">
        <v>1017</v>
      </c>
      <c r="I21" s="41">
        <v>28.7</v>
      </c>
      <c r="J21" s="26">
        <f>(H21*10/(F21*G21))</f>
        <v>11.53061224489796</v>
      </c>
      <c r="K21" s="27">
        <f>ROUND(J21*(1-((I21-14)/86)),2)</f>
        <v>9.56</v>
      </c>
      <c r="L21" s="27">
        <f>ROUND(J21*(1-((I21-15)/85)),2)</f>
        <v>9.67</v>
      </c>
      <c r="M21" s="10"/>
      <c r="N21" s="35">
        <f t="shared" si="0"/>
        <v>0</v>
      </c>
    </row>
    <row r="22" spans="3:14" ht="15">
      <c r="C22" s="34">
        <v>12</v>
      </c>
      <c r="D22" s="21" t="s">
        <v>36</v>
      </c>
      <c r="E22" s="199">
        <v>82</v>
      </c>
      <c r="F22" s="39">
        <v>196</v>
      </c>
      <c r="G22" s="39">
        <v>4.5</v>
      </c>
      <c r="H22" s="40">
        <v>998</v>
      </c>
      <c r="I22" s="41">
        <v>28.3</v>
      </c>
      <c r="J22" s="26">
        <f>(H22*10/(F22*G22))</f>
        <v>11.315192743764172</v>
      </c>
      <c r="K22" s="27">
        <f>ROUND(J22*(1-((I22-14)/86)),2)</f>
        <v>9.43</v>
      </c>
      <c r="L22" s="27">
        <f>ROUND(J22*(1-((I22-15)/85)),2)</f>
        <v>9.54</v>
      </c>
      <c r="M22" s="10"/>
      <c r="N22" s="35">
        <f t="shared" si="0"/>
        <v>0</v>
      </c>
    </row>
    <row r="23" spans="3:14" ht="15">
      <c r="C23" s="34">
        <v>13</v>
      </c>
      <c r="D23" s="21" t="s">
        <v>37</v>
      </c>
      <c r="E23" s="199">
        <v>83</v>
      </c>
      <c r="F23" s="39">
        <v>196</v>
      </c>
      <c r="G23" s="39">
        <v>4.5</v>
      </c>
      <c r="H23" s="40">
        <v>1072</v>
      </c>
      <c r="I23" s="41">
        <v>29.1</v>
      </c>
      <c r="J23" s="26">
        <f>(H23*10/(F23*G23))</f>
        <v>12.154195011337869</v>
      </c>
      <c r="K23" s="27">
        <f>ROUND(J23*(1-((I23-14)/86)),2)</f>
        <v>10.02</v>
      </c>
      <c r="L23" s="27">
        <f>ROUND(J23*(1-((I23-15)/85)),2)</f>
        <v>10.14</v>
      </c>
      <c r="M23" s="10"/>
      <c r="N23" s="35">
        <f t="shared" si="0"/>
        <v>0</v>
      </c>
    </row>
    <row r="24" spans="3:14" ht="15">
      <c r="C24" s="34">
        <v>14</v>
      </c>
      <c r="D24" s="21" t="s">
        <v>38</v>
      </c>
      <c r="E24" s="199">
        <v>82</v>
      </c>
      <c r="F24" s="39">
        <v>196</v>
      </c>
      <c r="G24" s="39">
        <v>4.5</v>
      </c>
      <c r="H24" s="40">
        <v>980</v>
      </c>
      <c r="I24" s="41">
        <v>26.7</v>
      </c>
      <c r="J24" s="26">
        <f>(H24*10/(F24*G24))</f>
        <v>11.11111111111111</v>
      </c>
      <c r="K24" s="27">
        <f>ROUND(J24*(1-((I24-14)/86)),2)</f>
        <v>9.47</v>
      </c>
      <c r="L24" s="27">
        <f>ROUND(J24*(1-((I24-15)/85)),2)</f>
        <v>9.58</v>
      </c>
      <c r="M24" s="10"/>
      <c r="N24" s="35">
        <f t="shared" si="0"/>
        <v>0</v>
      </c>
    </row>
    <row r="25" spans="3:14" ht="15">
      <c r="C25" s="34">
        <v>15</v>
      </c>
      <c r="D25" s="21" t="s">
        <v>39</v>
      </c>
      <c r="E25" s="199"/>
      <c r="F25" s="39"/>
      <c r="G25" s="39"/>
      <c r="H25" s="40"/>
      <c r="I25" s="41"/>
      <c r="J25" s="26"/>
      <c r="K25" s="27"/>
      <c r="L25" s="27"/>
      <c r="M25" s="10"/>
      <c r="N25" s="35">
        <f t="shared" si="0"/>
        <v>0</v>
      </c>
    </row>
    <row r="26" spans="3:14" ht="15">
      <c r="C26" s="34">
        <v>16</v>
      </c>
      <c r="D26" s="21" t="s">
        <v>40</v>
      </c>
      <c r="E26" s="199">
        <v>82</v>
      </c>
      <c r="F26" s="39">
        <v>196</v>
      </c>
      <c r="G26" s="39">
        <v>4.5</v>
      </c>
      <c r="H26" s="40">
        <v>1089</v>
      </c>
      <c r="I26" s="41">
        <v>25.5</v>
      </c>
      <c r="J26" s="26">
        <f>(H26*10/(F26*G26))</f>
        <v>12.346938775510203</v>
      </c>
      <c r="K26" s="27">
        <f>ROUND(J26*(1-((I26-14)/86)),2)</f>
        <v>10.7</v>
      </c>
      <c r="L26" s="27">
        <f>ROUND(J26*(1-((I26-15)/85)),2)</f>
        <v>10.82</v>
      </c>
      <c r="M26" s="10"/>
      <c r="N26" s="35">
        <f t="shared" si="0"/>
        <v>0</v>
      </c>
    </row>
    <row r="27" spans="3:14" ht="15">
      <c r="C27" s="34">
        <v>17</v>
      </c>
      <c r="D27" s="21" t="s">
        <v>41</v>
      </c>
      <c r="E27" s="199"/>
      <c r="F27" s="39"/>
      <c r="G27" s="39"/>
      <c r="H27" s="40"/>
      <c r="I27" s="41"/>
      <c r="J27" s="26"/>
      <c r="K27" s="27"/>
      <c r="L27" s="27"/>
      <c r="M27" s="10"/>
      <c r="N27" s="35">
        <f t="shared" si="0"/>
        <v>0</v>
      </c>
    </row>
    <row r="28" spans="3:14" ht="15">
      <c r="C28" s="34">
        <v>18</v>
      </c>
      <c r="D28" s="21" t="s">
        <v>42</v>
      </c>
      <c r="E28" s="200"/>
      <c r="F28" s="39"/>
      <c r="G28" s="39"/>
      <c r="H28" s="40"/>
      <c r="I28" s="41"/>
      <c r="J28" s="26"/>
      <c r="K28" s="27"/>
      <c r="L28" s="27"/>
      <c r="M28" s="10"/>
      <c r="N28" s="35">
        <f t="shared" si="0"/>
        <v>0</v>
      </c>
    </row>
    <row r="29" spans="3:14" ht="15">
      <c r="C29" s="34">
        <v>19</v>
      </c>
      <c r="D29" s="21" t="s">
        <v>43</v>
      </c>
      <c r="E29" s="199">
        <v>82</v>
      </c>
      <c r="F29" s="39">
        <v>196</v>
      </c>
      <c r="G29" s="39">
        <v>4.5</v>
      </c>
      <c r="H29" s="40">
        <v>1105</v>
      </c>
      <c r="I29" s="41">
        <v>24.5</v>
      </c>
      <c r="J29" s="26">
        <f>(H29*10/(F29*G29))</f>
        <v>12.528344671201815</v>
      </c>
      <c r="K29" s="27">
        <f>ROUND(J29*(1-((I29-14)/86)),2)</f>
        <v>11</v>
      </c>
      <c r="L29" s="27">
        <f>ROUND(J29*(1-((I29-15)/85)),2)</f>
        <v>11.13</v>
      </c>
      <c r="M29" s="10"/>
      <c r="N29" s="35">
        <f t="shared" si="0"/>
        <v>0</v>
      </c>
    </row>
    <row r="30" spans="3:15" ht="15">
      <c r="C30" s="34">
        <v>20</v>
      </c>
      <c r="D30" s="21" t="s">
        <v>44</v>
      </c>
      <c r="E30" s="199"/>
      <c r="F30" s="39"/>
      <c r="G30" s="39"/>
      <c r="H30" s="40"/>
      <c r="I30" s="41"/>
      <c r="J30" s="26"/>
      <c r="K30" s="27"/>
      <c r="L30" s="27"/>
      <c r="M30" s="10"/>
      <c r="N30" s="35">
        <f t="shared" si="0"/>
        <v>0</v>
      </c>
      <c r="O30" t="s">
        <v>45</v>
      </c>
    </row>
    <row r="31" spans="3:14" ht="15">
      <c r="C31" s="34">
        <v>21</v>
      </c>
      <c r="D31" s="21" t="s">
        <v>46</v>
      </c>
      <c r="E31" s="199"/>
      <c r="F31" s="39"/>
      <c r="G31" s="39"/>
      <c r="H31" s="40"/>
      <c r="I31" s="41"/>
      <c r="J31" s="26"/>
      <c r="K31" s="27"/>
      <c r="L31" s="27"/>
      <c r="M31" s="10"/>
      <c r="N31" s="35">
        <f t="shared" si="0"/>
        <v>0</v>
      </c>
    </row>
    <row r="32" spans="3:14" ht="15">
      <c r="C32" s="34">
        <v>22</v>
      </c>
      <c r="D32" s="21" t="s">
        <v>47</v>
      </c>
      <c r="E32" s="199">
        <v>83</v>
      </c>
      <c r="F32" s="39">
        <v>196</v>
      </c>
      <c r="G32" s="39">
        <v>4.5</v>
      </c>
      <c r="H32" s="40">
        <v>1111</v>
      </c>
      <c r="I32" s="41">
        <v>28.5</v>
      </c>
      <c r="J32" s="26">
        <f>(H32*10/(F32*G32))</f>
        <v>12.596371882086167</v>
      </c>
      <c r="K32" s="27">
        <f>ROUND(J32*(1-((I32-14)/86)),2)</f>
        <v>10.47</v>
      </c>
      <c r="L32" s="27">
        <f>ROUND(J32*(1-((I32-15)/85)),2)</f>
        <v>10.6</v>
      </c>
      <c r="M32" s="10"/>
      <c r="N32" s="35">
        <f t="shared" si="0"/>
        <v>0</v>
      </c>
    </row>
    <row r="33" spans="3:12" ht="15">
      <c r="C33" s="32">
        <v>23</v>
      </c>
      <c r="D33" s="21" t="s">
        <v>48</v>
      </c>
      <c r="E33" s="199">
        <v>83</v>
      </c>
      <c r="F33" s="39">
        <v>196</v>
      </c>
      <c r="G33" s="39">
        <v>4.5</v>
      </c>
      <c r="H33" s="40">
        <v>1017</v>
      </c>
      <c r="I33" s="41">
        <v>27.9</v>
      </c>
      <c r="J33" s="26">
        <f>(H33*10/(F33*G33))</f>
        <v>11.53061224489796</v>
      </c>
      <c r="K33" s="27">
        <f>ROUND(J33*(1-((I33-14)/86)),2)</f>
        <v>9.67</v>
      </c>
      <c r="L33" s="27">
        <f>ROUND(J33*(1-((I33-15)/85)),2)</f>
        <v>9.78</v>
      </c>
    </row>
    <row r="34" spans="3:12" ht="15">
      <c r="C34" s="32">
        <v>24</v>
      </c>
      <c r="D34" s="21" t="s">
        <v>49</v>
      </c>
      <c r="E34" s="199">
        <v>82</v>
      </c>
      <c r="F34" s="39">
        <v>196</v>
      </c>
      <c r="G34" s="39">
        <v>4.5</v>
      </c>
      <c r="H34" s="40">
        <v>1012</v>
      </c>
      <c r="I34" s="41">
        <v>30</v>
      </c>
      <c r="J34" s="26">
        <f>(H34*10/(F34*G34))</f>
        <v>11.473922902494332</v>
      </c>
      <c r="K34" s="27">
        <f>ROUND(J34*(1-((I34-14)/86)),2)</f>
        <v>9.34</v>
      </c>
      <c r="L34" s="27">
        <f>ROUND(J34*(1-((I34-15)/85)),2)</f>
        <v>9.45</v>
      </c>
    </row>
    <row r="35" spans="3:12" ht="15">
      <c r="C35" s="32">
        <v>25</v>
      </c>
      <c r="D35" s="21" t="s">
        <v>50</v>
      </c>
      <c r="E35" s="201"/>
      <c r="F35" s="39"/>
      <c r="G35" s="39"/>
      <c r="H35" s="40"/>
      <c r="I35" s="41"/>
      <c r="J35" s="26"/>
      <c r="K35" s="27"/>
      <c r="L35" s="27"/>
    </row>
    <row r="36" spans="3:12" ht="15">
      <c r="C36" s="32">
        <v>26</v>
      </c>
      <c r="D36" s="21" t="s">
        <v>51</v>
      </c>
      <c r="E36" s="201"/>
      <c r="F36" s="39"/>
      <c r="G36" s="39"/>
      <c r="H36" s="40"/>
      <c r="I36" s="41"/>
      <c r="J36" s="26"/>
      <c r="K36" s="27"/>
      <c r="L36" s="27"/>
    </row>
    <row r="37" spans="3:12" ht="15">
      <c r="C37" s="32">
        <v>27</v>
      </c>
      <c r="D37" s="21" t="s">
        <v>52</v>
      </c>
      <c r="E37" s="199">
        <v>83</v>
      </c>
      <c r="F37" s="39">
        <v>196</v>
      </c>
      <c r="G37" s="39">
        <v>4.5</v>
      </c>
      <c r="H37" s="40">
        <v>1018</v>
      </c>
      <c r="I37" s="41">
        <v>30.3</v>
      </c>
      <c r="J37" s="26">
        <f>(H37*10/(F37*G37))</f>
        <v>11.541950113378684</v>
      </c>
      <c r="K37" s="27">
        <f>ROUND(J37*(1-((I37-14)/86)),2)</f>
        <v>9.35</v>
      </c>
      <c r="L37" s="27">
        <f>ROUND(J37*(1-((I37-15)/85)),2)</f>
        <v>9.46</v>
      </c>
    </row>
    <row r="38" spans="3:12" ht="15">
      <c r="C38" s="32">
        <v>28</v>
      </c>
      <c r="D38" s="21" t="s">
        <v>53</v>
      </c>
      <c r="E38" s="199">
        <v>83</v>
      </c>
      <c r="F38" s="39">
        <v>196</v>
      </c>
      <c r="G38" s="39">
        <v>4.5</v>
      </c>
      <c r="H38" s="40">
        <v>1052</v>
      </c>
      <c r="I38" s="41">
        <v>28.1</v>
      </c>
      <c r="J38" s="26">
        <f>(H38*10/(F38*G38))</f>
        <v>11.927437641723357</v>
      </c>
      <c r="K38" s="27">
        <f>ROUND(J38*(1-((I38-14)/86)),2)</f>
        <v>9.97</v>
      </c>
      <c r="L38" s="27">
        <f>ROUND(J38*(1-((I38-15)/85)),2)</f>
        <v>10.09</v>
      </c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27.963636363636365</v>
      </c>
      <c r="J40" s="47">
        <f>AVERAGE(J11:J39)</f>
        <v>11.823335394763967</v>
      </c>
      <c r="K40" s="47">
        <f>AVERAGE(K11:K39)</f>
        <v>9.907272727272728</v>
      </c>
      <c r="L40" s="47">
        <f>AVERAGE(L11:L39)</f>
        <v>10.023636363636365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3:M36"/>
  <sheetViews>
    <sheetView workbookViewId="0" topLeftCell="A4">
      <selection activeCell="B38" sqref="B38"/>
    </sheetView>
  </sheetViews>
  <sheetFormatPr defaultColWidth="9.00390625" defaultRowHeight="12.75"/>
  <cols>
    <col min="2" max="2" width="18.00390625" style="0" customWidth="1"/>
    <col min="3" max="3" width="13.25390625" style="0" bestFit="1" customWidth="1"/>
    <col min="4" max="4" width="14.625" style="0" customWidth="1"/>
    <col min="5" max="5" width="13.00390625" style="0" customWidth="1"/>
    <col min="6" max="6" width="16.125" style="0" customWidth="1"/>
    <col min="7" max="7" width="12.125" style="0" customWidth="1"/>
    <col min="8" max="8" width="12.75390625" style="0" customWidth="1"/>
  </cols>
  <sheetData>
    <row r="3" ht="12.75">
      <c r="B3" s="1"/>
    </row>
    <row r="4" ht="22.5">
      <c r="B4" s="81" t="s">
        <v>86</v>
      </c>
    </row>
    <row r="5" ht="20.25">
      <c r="B5" s="82" t="s">
        <v>67</v>
      </c>
    </row>
    <row r="6" ht="20.25">
      <c r="B6" s="82" t="s">
        <v>68</v>
      </c>
    </row>
    <row r="7" ht="20.25">
      <c r="B7" s="82" t="s">
        <v>69</v>
      </c>
    </row>
    <row r="8" spans="1:2" ht="16.5" thickBot="1">
      <c r="A8" s="5"/>
      <c r="B8" s="83" t="s">
        <v>123</v>
      </c>
    </row>
    <row r="9" spans="2:8" ht="15">
      <c r="B9" s="84" t="s">
        <v>3</v>
      </c>
      <c r="C9" s="85"/>
      <c r="D9" s="85" t="s">
        <v>70</v>
      </c>
      <c r="E9" s="85" t="s">
        <v>71</v>
      </c>
      <c r="F9" s="85" t="s">
        <v>72</v>
      </c>
      <c r="G9" s="85" t="s">
        <v>73</v>
      </c>
      <c r="H9" s="86" t="s">
        <v>74</v>
      </c>
    </row>
    <row r="10" spans="1:8" ht="18.75" thickBot="1">
      <c r="A10" s="6"/>
      <c r="B10" s="242" t="s">
        <v>14</v>
      </c>
      <c r="C10" s="243" t="s">
        <v>75</v>
      </c>
      <c r="D10" s="244" t="s">
        <v>76</v>
      </c>
      <c r="E10" s="245" t="s">
        <v>77</v>
      </c>
      <c r="F10" s="246" t="s">
        <v>78</v>
      </c>
      <c r="G10" s="247" t="s">
        <v>22</v>
      </c>
      <c r="H10" s="248" t="s">
        <v>79</v>
      </c>
    </row>
    <row r="11" spans="2:13" ht="18">
      <c r="B11" s="235" t="s">
        <v>124</v>
      </c>
      <c r="C11" s="236">
        <v>220</v>
      </c>
      <c r="D11" s="237">
        <f>COUNT('08-ISO-ZIARNO-Drabko'!I15,'08-ISO-ZIARNO-Gawron+PAT'!I15,'08-ISO-ZIARNO-Dybioch+PAT'!J15,'08-ISO-ZIARNO-Rydz'!I15,'08-ISO-ZIARNO-Kałużyński'!I15,'08-ISO-ZIARNO-Zarajczyk'!I15,'08-ISO-ZIARNO-Szymański'!I15,'08-ISO-ZIARNO-Wawryszuk'!I15,'08-ISO-ZIARNO-Wawryszuk2'!I15)</f>
        <v>5</v>
      </c>
      <c r="E11" s="238">
        <f>AVERAGE('08-ISO-ZIARNO-Drabko'!E15,'08-ISO-ZIARNO-Gawron+PAT'!E15,'08-ISO-ZIARNO-Dybioch+PAT'!E15,'08-ISO-ZIARNO-Rydz'!E15,'08-ISO-ZIARNO-Kałużyński'!E15,'08-ISO-ZIARNO-Zarajczyk'!E15,'08-ISO-ZIARNO-Szymański'!E15,'08-ISO-ZIARNO-Wawryszuk'!E15,'08-ISO-ZIARNO-Wawryszuk2'!E15)</f>
        <v>84.2</v>
      </c>
      <c r="F11" s="239">
        <f>AVERAGE('08-ISO-ZIARNO-Drabko'!I15,'08-ISO-ZIARNO-Gawron+PAT'!I15,'08-ISO-ZIARNO-Dybioch+PAT'!I15,'08-ISO-ZIARNO-Rydz'!I15,'08-ISO-ZIARNO-Kałużyński'!I15,'08-ISO-ZIARNO-Zarajczyk'!I15,'08-ISO-ZIARNO-Szymański'!I15,'08-ISO-ZIARNO-Wawryszuk'!I15,'08-ISO-ZIARNO-Wawryszuk2'!I15)</f>
        <v>29.74</v>
      </c>
      <c r="G11" s="240">
        <f>AVERAGE('08-ISO-ZIARNO-Drabko'!L15,'08-ISO-ZIARNO-Gawron+PAT'!L15,'08-ISO-ZIARNO-Dybioch+PAT'!L15,'08-ISO-ZIARNO-Rydz'!L15,'08-ISO-ZIARNO-Kałużyński'!L15,'08-ISO-ZIARNO-Zarajczyk'!L15,'08-ISO-ZIARNO-Szymański'!L15,'08-ISO-ZIARNO-Wawryszuk'!L15,'08-ISO-ZIARNO-Wawryszuk2'!L15)</f>
        <v>8.290000000000001</v>
      </c>
      <c r="H11" s="241">
        <f>MAX('08-ISO-ZIARNO-Drabko'!L15,'08-ISO-ZIARNO-Gawron+PAT'!L15,'08-ISO-ZIARNO-Dybioch+PAT'!L15,'08-ISO-ZIARNO-Rydz'!L15,'08-ISO-ZIARNO-Kałużyński'!L15,'08-ISO-ZIARNO-Zarajczyk'!L15,'08-ISO-ZIARNO-Szymański'!L15,'08-ISO-ZIARNO-Wawryszuk'!L15,'08-ISO-ZIARNO-Wawryszuk2'!L15)</f>
        <v>12.38</v>
      </c>
      <c r="L11" s="203"/>
      <c r="M11" s="204"/>
    </row>
    <row r="12" spans="2:13" ht="18">
      <c r="B12" s="107" t="s">
        <v>125</v>
      </c>
      <c r="C12" s="202">
        <v>230</v>
      </c>
      <c r="D12" s="114">
        <f>COUNT('08-ISO-ZIARNO-Drabko'!I16,'08-ISO-ZIARNO-Gawron+PAT'!I16,'08-ISO-ZIARNO-Dybioch+PAT'!J16,'08-ISO-ZIARNO-Rydz'!I16,'08-ISO-ZIARNO-Kałużyński'!I16,'08-ISO-ZIARNO-Zarajczyk'!I16,'08-ISO-ZIARNO-Szymański'!I16,'08-ISO-ZIARNO-Wawryszuk'!I16,'08-ISO-ZIARNO-Wawryszuk2'!I16)</f>
        <v>2</v>
      </c>
      <c r="E12" s="124">
        <f>AVERAGE('08-ISO-ZIARNO-Drabko'!E16,'08-ISO-ZIARNO-Gawron+PAT'!E16,'08-ISO-ZIARNO-Dybioch+PAT'!E16,'08-ISO-ZIARNO-Rydz'!E16,'08-ISO-ZIARNO-Kałużyński'!E16,'08-ISO-ZIARNO-Zarajczyk'!E16,'08-ISO-ZIARNO-Szymański'!E16,'08-ISO-ZIARNO-Wawryszuk'!E16,'08-ISO-ZIARNO-Wawryszuk2'!E16)</f>
        <v>84.5</v>
      </c>
      <c r="F12" s="115">
        <f>AVERAGE('08-ISO-ZIARNO-Drabko'!I16,'08-ISO-ZIARNO-Gawron+PAT'!I16,'08-ISO-ZIARNO-Dybioch+PAT'!I16,'08-ISO-ZIARNO-Rydz'!I16,'08-ISO-ZIARNO-Kałużyński'!I16,'08-ISO-ZIARNO-Zarajczyk'!I16,'08-ISO-ZIARNO-Szymański'!I16,'08-ISO-ZIARNO-Wawryszuk'!I16,'08-ISO-ZIARNO-Wawryszuk2'!I16)</f>
        <v>31.8</v>
      </c>
      <c r="G12" s="120">
        <f>AVERAGE('08-ISO-ZIARNO-Drabko'!L16,'08-ISO-ZIARNO-Gawron+PAT'!L16,'08-ISO-ZIARNO-Dybioch+PAT'!L16,'08-ISO-ZIARNO-Rydz'!L16,'08-ISO-ZIARNO-Kałużyński'!L16,'08-ISO-ZIARNO-Zarajczyk'!L16,'08-ISO-ZIARNO-Szymański'!L16,'08-ISO-ZIARNO-Wawryszuk'!L16,'08-ISO-ZIARNO-Wawryszuk2'!L16)</f>
        <v>9.945</v>
      </c>
      <c r="H12" s="121">
        <f>MAX('08-ISO-ZIARNO-Drabko'!L16,'08-ISO-ZIARNO-Gawron+PAT'!L16,'08-ISO-ZIARNO-Dybioch+PAT'!L16,'08-ISO-ZIARNO-Rydz'!L16,'08-ISO-ZIARNO-Kałużyński'!L16,'08-ISO-ZIARNO-Zarajczyk'!L16,'08-ISO-ZIARNO-Szymański'!L16,'08-ISO-ZIARNO-Wawryszuk'!L16,'08-ISO-ZIARNO-Wawryszuk2'!L16)</f>
        <v>10.37</v>
      </c>
      <c r="L12" s="203"/>
      <c r="M12" s="204"/>
    </row>
    <row r="13" spans="2:8" ht="18">
      <c r="B13" s="107" t="s">
        <v>80</v>
      </c>
      <c r="C13" s="202">
        <v>250</v>
      </c>
      <c r="D13" s="114">
        <f>COUNT('08-ISO-ZIARNO-Drabko'!I22,'08-ISO-ZIARNO-Gawron+PAT'!I22,'08-ISO-ZIARNO-Dybioch+PAT'!J22,'08-ISO-ZIARNO-Rydz'!I22,'08-ISO-ZIARNO-Kałużyński'!I22,'08-ISO-ZIARNO-Zarajczyk'!I22,'08-ISO-ZIARNO-Szymański'!I22,'08-ISO-ZIARNO-Wawryszuk'!I22,'08-ISO-ZIARNO-Wawryszuk2'!I22)</f>
        <v>7</v>
      </c>
      <c r="E13" s="124">
        <f>AVERAGE('08-ISO-ZIARNO-Drabko'!E22,'08-ISO-ZIARNO-Gawron+PAT'!E22,'08-ISO-ZIARNO-Dybioch+PAT'!E22,'08-ISO-ZIARNO-Rydz'!E22,'08-ISO-ZIARNO-Kałużyński'!E22,'08-ISO-ZIARNO-Zarajczyk'!E22,'08-ISO-ZIARNO-Szymański'!E22,'08-ISO-ZIARNO-Wawryszuk'!E22,'08-ISO-ZIARNO-Wawryszuk2'!E22)</f>
        <v>83.14285714285714</v>
      </c>
      <c r="F13" s="115">
        <f>AVERAGE('08-ISO-ZIARNO-Drabko'!I22,'08-ISO-ZIARNO-Gawron+PAT'!I22,'08-ISO-ZIARNO-Dybioch+PAT'!I22,'08-ISO-ZIARNO-Rydz'!I22,'08-ISO-ZIARNO-Kałużyński'!I22,'08-ISO-ZIARNO-Zarajczyk'!I22,'08-ISO-ZIARNO-Szymański'!I22,'08-ISO-ZIARNO-Wawryszuk'!I22,'08-ISO-ZIARNO-Wawryszuk2'!I22)</f>
        <v>30.642857142857142</v>
      </c>
      <c r="G13" s="120">
        <f>AVERAGE('08-ISO-ZIARNO-Drabko'!L22,'08-ISO-ZIARNO-Gawron+PAT'!L22,'08-ISO-ZIARNO-Dybioch+PAT'!L22,'08-ISO-ZIARNO-Rydz'!L22,'08-ISO-ZIARNO-Kałużyński'!L22,'08-ISO-ZIARNO-Zarajczyk'!L22,'08-ISO-ZIARNO-Szymański'!L22,'08-ISO-ZIARNO-Wawryszuk'!L22,'08-ISO-ZIARNO-Wawryszuk2'!L22)</f>
        <v>8.982857142857142</v>
      </c>
      <c r="H13" s="121">
        <f>MAX('08-ISO-ZIARNO-Drabko'!L22,'08-ISO-ZIARNO-Gawron+PAT'!L22,'08-ISO-ZIARNO-Dybioch+PAT'!L22,'08-ISO-ZIARNO-Rydz'!L22,'08-ISO-ZIARNO-Kałużyński'!L22,'08-ISO-ZIARNO-Zarajczyk'!L22,'08-ISO-ZIARNO-Szymański'!L22,'08-ISO-ZIARNO-Wawryszuk'!L22,'08-ISO-ZIARNO-Wawryszuk2'!L22)</f>
        <v>12.74</v>
      </c>
    </row>
    <row r="14" spans="2:8" ht="18">
      <c r="B14" s="228" t="s">
        <v>82</v>
      </c>
      <c r="C14" s="229">
        <v>260</v>
      </c>
      <c r="D14" s="230">
        <f>COUNT('08-ISO-ZIARNO-Drabko'!I26,'08-ISO-ZIARNO-Gawron+PAT'!I26,'08-ISO-ZIARNO-Dybioch+PAT'!J26,'08-ISO-ZIARNO-Rydz'!I26,'08-ISO-ZIARNO-Kałużyński'!I26,'08-ISO-ZIARNO-Zarajczyk'!I26,'08-ISO-ZIARNO-Szymański'!I26,'08-ISO-ZIARNO-Wawryszuk'!I26,'08-ISO-ZIARNO-Wawryszuk2'!I26)</f>
        <v>8</v>
      </c>
      <c r="E14" s="231">
        <f>AVERAGE('08-ISO-ZIARNO-Drabko'!E26,'08-ISO-ZIARNO-Gawron+PAT'!E26,'08-ISO-ZIARNO-Dybioch+PAT'!E26,'08-ISO-ZIARNO-Rydz'!E26,'08-ISO-ZIARNO-Kałużyński'!E26,'08-ISO-ZIARNO-Zarajczyk'!E26,'08-ISO-ZIARNO-Szymański'!E26,'08-ISO-ZIARNO-Wawryszuk'!E26,'08-ISO-ZIARNO-Wawryszuk2'!E26)</f>
        <v>82.375</v>
      </c>
      <c r="F14" s="232">
        <f>AVERAGE('08-ISO-ZIARNO-Drabko'!I26,'08-ISO-ZIARNO-Gawron+PAT'!I26,'08-ISO-ZIARNO-Dybioch+PAT'!I26,'08-ISO-ZIARNO-Rydz'!I26,'08-ISO-ZIARNO-Kałużyński'!I26,'08-ISO-ZIARNO-Zarajczyk'!I26,'08-ISO-ZIARNO-Szymański'!I26,'08-ISO-ZIARNO-Wawryszuk'!I26,'08-ISO-ZIARNO-Wawryszuk2'!I26)</f>
        <v>30.5375</v>
      </c>
      <c r="G14" s="233">
        <f>AVERAGE('08-ISO-ZIARNO-Drabko'!L26,'08-ISO-ZIARNO-Gawron+PAT'!L26,'08-ISO-ZIARNO-Dybioch+PAT'!L26,'08-ISO-ZIARNO-Rydz'!L26,'08-ISO-ZIARNO-Kałużyński'!L26,'08-ISO-ZIARNO-Zarajczyk'!L26,'08-ISO-ZIARNO-Szymański'!L26,'08-ISO-ZIARNO-Wawryszuk'!L26,'08-ISO-ZIARNO-Wawryszuk2'!L26)</f>
        <v>8.945</v>
      </c>
      <c r="H14" s="234">
        <f>MAX('08-ISO-ZIARNO-Drabko'!L26,'08-ISO-ZIARNO-Gawron+PAT'!L26,'08-ISO-ZIARNO-Dybioch+PAT'!L26,'08-ISO-ZIARNO-Rydz'!L26,'08-ISO-ZIARNO-Kałużyński'!L26,'08-ISO-ZIARNO-Zarajczyk'!L26,'08-ISO-ZIARNO-Szymański'!L26,'08-ISO-ZIARNO-Wawryszuk'!L26,'08-ISO-ZIARNO-Wawryszuk2'!L26)</f>
        <v>12.65</v>
      </c>
    </row>
    <row r="15" spans="2:8" ht="18">
      <c r="B15" s="228" t="s">
        <v>83</v>
      </c>
      <c r="C15" s="229">
        <v>250</v>
      </c>
      <c r="D15" s="230">
        <f>COUNT('08-ISO-ZIARNO-Drabko'!I28,'08-ISO-ZIARNO-Gawron+PAT'!I28,'08-ISO-ZIARNO-Dybioch+PAT'!J28,'08-ISO-ZIARNO-Rydz'!I28,'08-ISO-ZIARNO-Kałużyński'!I28,'08-ISO-ZIARNO-Zarajczyk'!I28,'08-ISO-ZIARNO-Szymański'!I28,'08-ISO-ZIARNO-Wawryszuk'!I28,'08-ISO-ZIARNO-Wawryszuk2'!I28)</f>
        <v>6</v>
      </c>
      <c r="E15" s="231">
        <f>AVERAGE('08-ISO-ZIARNO-Drabko'!E28,'08-ISO-ZIARNO-Gawron+PAT'!E28,'08-ISO-ZIARNO-Dybioch+PAT'!E28,'08-ISO-ZIARNO-Rydz'!E28,'08-ISO-ZIARNO-Kałużyński'!E28,'08-ISO-ZIARNO-Zarajczyk'!E28,'08-ISO-ZIARNO-Szymański'!E28,'08-ISO-ZIARNO-Wawryszuk'!E28,'08-ISO-ZIARNO-Wawryszuk2'!E28)</f>
        <v>84.16666666666667</v>
      </c>
      <c r="F15" s="232">
        <f>AVERAGE('08-ISO-ZIARNO-Drabko'!I28,'08-ISO-ZIARNO-Gawron+PAT'!I28,'08-ISO-ZIARNO-Dybioch+PAT'!I28,'08-ISO-ZIARNO-Rydz'!I28,'08-ISO-ZIARNO-Kałużyński'!I28,'08-ISO-ZIARNO-Zarajczyk'!I28,'08-ISO-ZIARNO-Szymański'!I28,'08-ISO-ZIARNO-Wawryszuk'!I28,'08-ISO-ZIARNO-Wawryszuk2'!I28)</f>
        <v>32.56666666666667</v>
      </c>
      <c r="G15" s="233">
        <f>AVERAGE('08-ISO-ZIARNO-Drabko'!L28,'08-ISO-ZIARNO-Gawron+PAT'!L28,'08-ISO-ZIARNO-Dybioch+PAT'!L28,'08-ISO-ZIARNO-Rydz'!L28,'08-ISO-ZIARNO-Kałużyński'!L28,'08-ISO-ZIARNO-Zarajczyk'!L28,'08-ISO-ZIARNO-Szymański'!L28,'08-ISO-ZIARNO-Wawryszuk'!L28,'08-ISO-ZIARNO-Wawryszuk2'!L28)</f>
        <v>9.253333333333334</v>
      </c>
      <c r="H15" s="234">
        <f>MAX('08-ISO-ZIARNO-Drabko'!L28,'08-ISO-ZIARNO-Gawron+PAT'!L28,'08-ISO-ZIARNO-Dybioch+PAT'!L28,'08-ISO-ZIARNO-Rydz'!L28,'08-ISO-ZIARNO-Kałużyński'!L28,'08-ISO-ZIARNO-Zarajczyk'!L28,'08-ISO-ZIARNO-Szymański'!L28,'08-ISO-ZIARNO-Wawryszuk'!L28,'08-ISO-ZIARNO-Wawryszuk2'!L28)</f>
        <v>13.68</v>
      </c>
    </row>
    <row r="16" spans="2:8" ht="18">
      <c r="B16" s="228" t="s">
        <v>84</v>
      </c>
      <c r="C16" s="229">
        <v>280</v>
      </c>
      <c r="D16" s="230">
        <f>COUNT('08-ISO-ZIARNO-Drabko'!I30,'08-ISO-ZIARNO-Gawron+PAT'!I30,'08-ISO-ZIARNO-Dybioch+PAT'!J30,'08-ISO-ZIARNO-Rydz'!I30,'08-ISO-ZIARNO-Kałużyński'!I30,'08-ISO-ZIARNO-Zarajczyk'!I30,'08-ISO-ZIARNO-Szymański'!I30,'08-ISO-ZIARNO-Wawryszuk'!I30,'08-ISO-ZIARNO-Wawryszuk2'!I30)</f>
        <v>6</v>
      </c>
      <c r="E16" s="231">
        <f>AVERAGE('08-ISO-ZIARNO-Drabko'!E30,'08-ISO-ZIARNO-Gawron+PAT'!E30,'08-ISO-ZIARNO-Dybioch+PAT'!E30,'08-ISO-ZIARNO-Rydz'!E30,'08-ISO-ZIARNO-Kałużyński'!E30,'08-ISO-ZIARNO-Zarajczyk'!E30,'08-ISO-ZIARNO-Szymański'!E30,'08-ISO-ZIARNO-Wawryszuk'!E30,'08-ISO-ZIARNO-Wawryszuk2'!E30)</f>
        <v>84.16666666666667</v>
      </c>
      <c r="F16" s="232">
        <f>AVERAGE('08-ISO-ZIARNO-Drabko'!I30,'08-ISO-ZIARNO-Gawron+PAT'!I30,'08-ISO-ZIARNO-Dybioch+PAT'!I30,'08-ISO-ZIARNO-Rydz'!I30,'08-ISO-ZIARNO-Kałużyński'!I30,'08-ISO-ZIARNO-Zarajczyk'!I30,'08-ISO-ZIARNO-Szymański'!I30,'08-ISO-ZIARNO-Wawryszuk'!I30,'08-ISO-ZIARNO-Wawryszuk2'!I30)</f>
        <v>32.21666666666667</v>
      </c>
      <c r="G16" s="233">
        <f>AVERAGE('08-ISO-ZIARNO-Drabko'!L30,'08-ISO-ZIARNO-Gawron+PAT'!L30,'08-ISO-ZIARNO-Dybioch+PAT'!L30,'08-ISO-ZIARNO-Rydz'!L30,'08-ISO-ZIARNO-Kałużyński'!L30,'08-ISO-ZIARNO-Zarajczyk'!L30,'08-ISO-ZIARNO-Szymański'!L30,'08-ISO-ZIARNO-Wawryszuk'!L30,'08-ISO-ZIARNO-Wawryszuk2'!L30)</f>
        <v>8.998333333333333</v>
      </c>
      <c r="H16" s="234">
        <f>MAX('08-ISO-ZIARNO-Drabko'!L30,'08-ISO-ZIARNO-Gawron+PAT'!L30,'08-ISO-ZIARNO-Dybioch+PAT'!L30,'08-ISO-ZIARNO-Rydz'!L30,'08-ISO-ZIARNO-Kałużyński'!L30,'08-ISO-ZIARNO-Zarajczyk'!L30,'08-ISO-ZIARNO-Szymański'!L30,'08-ISO-ZIARNO-Wawryszuk'!L30,'08-ISO-ZIARNO-Wawryszuk2'!L30)</f>
        <v>12.84</v>
      </c>
    </row>
    <row r="17" spans="2:8" ht="18">
      <c r="B17" s="107" t="s">
        <v>85</v>
      </c>
      <c r="C17" s="202">
        <v>290</v>
      </c>
      <c r="D17" s="114">
        <f>COUNT('08-ISO-ZIARNO-Drabko'!I32,'08-ISO-ZIARNO-Gawron+PAT'!I32,'08-ISO-ZIARNO-Dybioch+PAT'!J32,'08-ISO-ZIARNO-Rydz'!I32,'08-ISO-ZIARNO-Kałużyński'!I32,'08-ISO-ZIARNO-Zarajczyk'!I32,'08-ISO-ZIARNO-Szymański'!I32,'08-ISO-ZIARNO-Wawryszuk'!I32,'08-ISO-ZIARNO-Wawryszuk2'!I32)</f>
        <v>7</v>
      </c>
      <c r="E17" s="124">
        <f>AVERAGE('08-ISO-ZIARNO-Drabko'!E32,'08-ISO-ZIARNO-Gawron+PAT'!E32,'08-ISO-ZIARNO-Dybioch+PAT'!E32,'08-ISO-ZIARNO-Rydz'!E32,'08-ISO-ZIARNO-Kałużyński'!E32,'08-ISO-ZIARNO-Zarajczyk'!E32,'08-ISO-ZIARNO-Szymański'!E32,'08-ISO-ZIARNO-Wawryszuk'!E32,'08-ISO-ZIARNO-Wawryszuk2'!E32)</f>
        <v>82.85714285714286</v>
      </c>
      <c r="F17" s="115">
        <f>AVERAGE('08-ISO-ZIARNO-Drabko'!I32,'08-ISO-ZIARNO-Gawron+PAT'!I32,'08-ISO-ZIARNO-Dybioch+PAT'!I32,'08-ISO-ZIARNO-Rydz'!I32,'08-ISO-ZIARNO-Kałużyński'!I32,'08-ISO-ZIARNO-Zarajczyk'!I32,'08-ISO-ZIARNO-Szymański'!I32,'08-ISO-ZIARNO-Wawryszuk'!I32,'08-ISO-ZIARNO-Wawryszuk2'!I32)</f>
        <v>31.485714285714284</v>
      </c>
      <c r="G17" s="120">
        <f>AVERAGE('08-ISO-ZIARNO-Drabko'!L32,'08-ISO-ZIARNO-Gawron+PAT'!L32,'08-ISO-ZIARNO-Dybioch+PAT'!L32,'08-ISO-ZIARNO-Rydz'!L32,'08-ISO-ZIARNO-Kałużyński'!L32,'08-ISO-ZIARNO-Zarajczyk'!L32,'08-ISO-ZIARNO-Szymański'!L32,'08-ISO-ZIARNO-Wawryszuk'!L32,'08-ISO-ZIARNO-Wawryszuk2'!L32)</f>
        <v>8.73</v>
      </c>
      <c r="H17" s="121">
        <f>MAX('08-ISO-ZIARNO-Drabko'!L32,'08-ISO-ZIARNO-Gawron+PAT'!L32,'08-ISO-ZIARNO-Dybioch+PAT'!L32,'08-ISO-ZIARNO-Rydz'!L32,'08-ISO-ZIARNO-Kałużyński'!L32,'08-ISO-ZIARNO-Zarajczyk'!L32,'08-ISO-ZIARNO-Szymański'!L32,'08-ISO-ZIARNO-Wawryszuk'!L32,'08-ISO-ZIARNO-Wawryszuk2'!L32)</f>
        <v>13.34</v>
      </c>
    </row>
    <row r="18" spans="2:8" ht="18">
      <c r="B18" s="107" t="s">
        <v>92</v>
      </c>
      <c r="C18" s="202" t="s">
        <v>126</v>
      </c>
      <c r="D18" s="114">
        <f>COUNT('08-ISO-ZIARNO-Drabko'!I34,'08-ISO-ZIARNO-Gawron+PAT'!I34,'08-ISO-ZIARNO-Dybioch+PAT'!J34,'08-ISO-ZIARNO-Rydz'!I34,'08-ISO-ZIARNO-Kałużyński'!I34,'08-ISO-ZIARNO-Zarajczyk'!I34,'08-ISO-ZIARNO-Szymański'!I34,'08-ISO-ZIARNO-Wawryszuk'!I34,'08-ISO-ZIARNO-Wawryszuk2'!I34)</f>
        <v>4</v>
      </c>
      <c r="E18" s="124">
        <f>AVERAGE('08-ISO-ZIARNO-Drabko'!E34,'08-ISO-ZIARNO-Gawron+PAT'!E34,'08-ISO-ZIARNO-Dybioch+PAT'!E34,'08-ISO-ZIARNO-Rydz'!E34,'08-ISO-ZIARNO-Kałużyński'!E34,'08-ISO-ZIARNO-Zarajczyk'!E34,'08-ISO-ZIARNO-Szymański'!E34,'08-ISO-ZIARNO-Wawryszuk'!E34,'08-ISO-ZIARNO-Wawryszuk2'!E34)</f>
        <v>82.25</v>
      </c>
      <c r="F18" s="115">
        <f>AVERAGE('08-ISO-ZIARNO-Drabko'!I34,'08-ISO-ZIARNO-Gawron+PAT'!I34,'08-ISO-ZIARNO-Dybioch+PAT'!I34,'08-ISO-ZIARNO-Rydz'!I34,'08-ISO-ZIARNO-Kałużyński'!I34,'08-ISO-ZIARNO-Zarajczyk'!I34,'08-ISO-ZIARNO-Szymański'!I34,'08-ISO-ZIARNO-Wawryszuk'!I34,'08-ISO-ZIARNO-Wawryszuk2'!I34)</f>
        <v>33.125</v>
      </c>
      <c r="G18" s="120">
        <f>AVERAGE('08-ISO-ZIARNO-Drabko'!L34,'08-ISO-ZIARNO-Gawron+PAT'!L34,'08-ISO-ZIARNO-Dybioch+PAT'!L34,'08-ISO-ZIARNO-Rydz'!L34,'08-ISO-ZIARNO-Kałużyński'!L34,'08-ISO-ZIARNO-Zarajczyk'!L34,'08-ISO-ZIARNO-Szymański'!L34,'08-ISO-ZIARNO-Wawryszuk'!L34,'08-ISO-ZIARNO-Wawryszuk2'!L34)</f>
        <v>8.442499999999999</v>
      </c>
      <c r="H18" s="121">
        <f>MAX('08-ISO-ZIARNO-Drabko'!L34,'08-ISO-ZIARNO-Gawron+PAT'!L34,'08-ISO-ZIARNO-Dybioch+PAT'!L34,'08-ISO-ZIARNO-Rydz'!L34,'08-ISO-ZIARNO-Kałużyński'!L34,'08-ISO-ZIARNO-Zarajczyk'!L34,'08-ISO-ZIARNO-Szymański'!L34,'08-ISO-ZIARNO-Wawryszuk'!L34,'08-ISO-ZIARNO-Wawryszuk2'!L34)</f>
        <v>12.15</v>
      </c>
    </row>
    <row r="19" spans="2:8" ht="18">
      <c r="B19" s="107" t="s">
        <v>93</v>
      </c>
      <c r="C19" s="202" t="s">
        <v>95</v>
      </c>
      <c r="D19" s="114">
        <f>COUNT('08-ISO-ZIARNO-Drabko'!I35,'08-ISO-ZIARNO-Gawron+PAT'!I35,'08-ISO-ZIARNO-Dybioch+PAT'!J35,'08-ISO-ZIARNO-Rydz'!I35,'08-ISO-ZIARNO-Kałużyński'!I35,'08-ISO-ZIARNO-Zarajczyk'!I35,'08-ISO-ZIARNO-Szymański'!I35,'08-ISO-ZIARNO-Wawryszuk'!I35,'08-ISO-ZIARNO-Wawryszuk2'!I35)</f>
        <v>3</v>
      </c>
      <c r="E19" s="124">
        <f>AVERAGE('08-ISO-ZIARNO-Drabko'!E35,'08-ISO-ZIARNO-Gawron+PAT'!E35,'08-ISO-ZIARNO-Dybioch+PAT'!E35,'08-ISO-ZIARNO-Rydz'!E35,'08-ISO-ZIARNO-Kałużyński'!E35,'08-ISO-ZIARNO-Zarajczyk'!E35,'08-ISO-ZIARNO-Szymański'!E35,'08-ISO-ZIARNO-Wawryszuk'!E35,'08-ISO-ZIARNO-Wawryszuk2'!E35)</f>
        <v>85.66666666666667</v>
      </c>
      <c r="F19" s="115">
        <f>AVERAGE('08-ISO-ZIARNO-Drabko'!I35,'08-ISO-ZIARNO-Gawron+PAT'!I35,'08-ISO-ZIARNO-Dybioch+PAT'!I35,'08-ISO-ZIARNO-Rydz'!I35,'08-ISO-ZIARNO-Kałużyński'!I35,'08-ISO-ZIARNO-Zarajczyk'!I35,'08-ISO-ZIARNO-Szymański'!I35,'08-ISO-ZIARNO-Wawryszuk'!I35,'08-ISO-ZIARNO-Wawryszuk2'!I35)</f>
        <v>28.633333333333336</v>
      </c>
      <c r="G19" s="120">
        <f>AVERAGE('08-ISO-ZIARNO-Drabko'!L35,'08-ISO-ZIARNO-Gawron+PAT'!L35,'08-ISO-ZIARNO-Dybioch+PAT'!L35,'08-ISO-ZIARNO-Rydz'!L35,'08-ISO-ZIARNO-Kałużyński'!L35,'08-ISO-ZIARNO-Zarajczyk'!L35,'08-ISO-ZIARNO-Szymański'!L35,'08-ISO-ZIARNO-Wawryszuk'!L35,'08-ISO-ZIARNO-Wawryszuk2'!L35)</f>
        <v>9.026666666666666</v>
      </c>
      <c r="H19" s="121">
        <f>MAX('08-ISO-ZIARNO-Drabko'!L35,'08-ISO-ZIARNO-Gawron+PAT'!L35,'08-ISO-ZIARNO-Dybioch+PAT'!L35,'08-ISO-ZIARNO-Rydz'!L35,'08-ISO-ZIARNO-Kałużyński'!L35,'08-ISO-ZIARNO-Zarajczyk'!L35,'08-ISO-ZIARNO-Szymański'!L35,'08-ISO-ZIARNO-Wawryszuk'!L35,'08-ISO-ZIARNO-Wawryszuk2'!L35)</f>
        <v>13.42</v>
      </c>
    </row>
    <row r="20" spans="2:8" ht="18">
      <c r="B20" s="228" t="s">
        <v>90</v>
      </c>
      <c r="C20" s="229">
        <v>270</v>
      </c>
      <c r="D20" s="230">
        <f>COUNT('08-ISO-ZIARNO-Drabko'!I36,'08-ISO-ZIARNO-Gawron+PAT'!I36,'08-ISO-ZIARNO-Dybioch+PAT'!J36,'08-ISO-ZIARNO-Rydz'!I36,'08-ISO-ZIARNO-Kałużyński'!I36,'08-ISO-ZIARNO-Zarajczyk'!I36,'08-ISO-ZIARNO-Szymański'!I36,'08-ISO-ZIARNO-Wawryszuk'!I36,'08-ISO-ZIARNO-Wawryszuk2'!I36)</f>
        <v>3</v>
      </c>
      <c r="E20" s="231">
        <f>AVERAGE('08-ISO-ZIARNO-Drabko'!E36,'08-ISO-ZIARNO-Gawron+PAT'!E36,'08-ISO-ZIARNO-Dybioch+PAT'!E36,'08-ISO-ZIARNO-Rydz'!E36,'08-ISO-ZIARNO-Kałużyński'!E36,'08-ISO-ZIARNO-Zarajczyk'!E36,'08-ISO-ZIARNO-Szymański'!E36,'08-ISO-ZIARNO-Wawryszuk'!E36,'08-ISO-ZIARNO-Wawryszuk2'!E36)</f>
        <v>85.66666666666667</v>
      </c>
      <c r="F20" s="232">
        <f>AVERAGE('08-ISO-ZIARNO-Drabko'!I36,'08-ISO-ZIARNO-Gawron+PAT'!I36,'08-ISO-ZIARNO-Dybioch+PAT'!I36,'08-ISO-ZIARNO-Rydz'!I36,'08-ISO-ZIARNO-Kałużyński'!I36,'08-ISO-ZIARNO-Zarajczyk'!I36,'08-ISO-ZIARNO-Szymański'!I36,'08-ISO-ZIARNO-Wawryszuk'!I36,'08-ISO-ZIARNO-Wawryszuk2'!I36)</f>
        <v>31.599999999999998</v>
      </c>
      <c r="G20" s="233">
        <f>AVERAGE('08-ISO-ZIARNO-Drabko'!L36,'08-ISO-ZIARNO-Gawron+PAT'!L36,'08-ISO-ZIARNO-Dybioch+PAT'!L36,'08-ISO-ZIARNO-Rydz'!L36,'08-ISO-ZIARNO-Kałużyński'!L36,'08-ISO-ZIARNO-Zarajczyk'!L36,'08-ISO-ZIARNO-Szymański'!L36,'08-ISO-ZIARNO-Wawryszuk'!L36,'08-ISO-ZIARNO-Wawryszuk2'!L36)</f>
        <v>9.71</v>
      </c>
      <c r="H20" s="234">
        <f>MAX('08-ISO-ZIARNO-Drabko'!L36,'08-ISO-ZIARNO-Gawron+PAT'!L36,'08-ISO-ZIARNO-Dybioch+PAT'!L36,'08-ISO-ZIARNO-Rydz'!L36,'08-ISO-ZIARNO-Kałużyński'!L36,'08-ISO-ZIARNO-Zarajczyk'!L36,'08-ISO-ZIARNO-Szymański'!L36,'08-ISO-ZIARNO-Wawryszuk'!L36,'08-ISO-ZIARNO-Wawryszuk2'!L36)</f>
        <v>13.31</v>
      </c>
    </row>
    <row r="21" spans="2:8" ht="18.75" thickBot="1">
      <c r="B21" s="249" t="s">
        <v>91</v>
      </c>
      <c r="C21" s="250">
        <v>270</v>
      </c>
      <c r="D21" s="251">
        <f>COUNT('08-ISO-ZIARNO-Drabko'!I38,'08-ISO-ZIARNO-Gawron+PAT'!I38,'08-ISO-ZIARNO-Dybioch+PAT'!J38,'08-ISO-ZIARNO-Rydz'!I38,'08-ISO-ZIARNO-Kałużyński'!I38,'08-ISO-ZIARNO-Zarajczyk'!I38,'08-ISO-ZIARNO-Szymański'!I38,'08-ISO-ZIARNO-Wawryszuk'!I38,'08-ISO-ZIARNO-Wawryszuk2'!I38)</f>
        <v>5</v>
      </c>
      <c r="E21" s="252">
        <f>AVERAGE('08-ISO-ZIARNO-Drabko'!E38,'08-ISO-ZIARNO-Gawron+PAT'!E38,'08-ISO-ZIARNO-Dybioch+PAT'!E38,'08-ISO-ZIARNO-Rydz'!E38,'08-ISO-ZIARNO-Kałużyński'!E38,'08-ISO-ZIARNO-Zarajczyk'!E38,'08-ISO-ZIARNO-Szymański'!E38,'08-ISO-ZIARNO-Wawryszuk'!E38,'08-ISO-ZIARNO-Wawryszuk2'!E38)</f>
        <v>82.4</v>
      </c>
      <c r="F21" s="253">
        <f>AVERAGE('08-ISO-ZIARNO-Drabko'!I38,'08-ISO-ZIARNO-Gawron+PAT'!I38,'08-ISO-ZIARNO-Dybioch+PAT'!I38,'08-ISO-ZIARNO-Rydz'!I38,'08-ISO-ZIARNO-Kałużyński'!I38,'08-ISO-ZIARNO-Zarajczyk'!I38,'08-ISO-ZIARNO-Szymański'!I38,'08-ISO-ZIARNO-Wawryszuk'!I38,'08-ISO-ZIARNO-Wawryszuk2'!I38)</f>
        <v>32</v>
      </c>
      <c r="G21" s="254">
        <f>AVERAGE('08-ISO-ZIARNO-Drabko'!L38,'08-ISO-ZIARNO-Gawron+PAT'!L38,'08-ISO-ZIARNO-Dybioch+PAT'!L38,'08-ISO-ZIARNO-Rydz'!L38,'08-ISO-ZIARNO-Kałużyński'!L38,'08-ISO-ZIARNO-Zarajczyk'!L38,'08-ISO-ZIARNO-Szymański'!L38,'08-ISO-ZIARNO-Wawryszuk'!L38,'08-ISO-ZIARNO-Wawryszuk2'!L38)</f>
        <v>9.097999999999999</v>
      </c>
      <c r="H21" s="255">
        <f>MAX('08-ISO-ZIARNO-Drabko'!L38,'08-ISO-ZIARNO-Gawron+PAT'!L38,'08-ISO-ZIARNO-Dybioch+PAT'!L38,'08-ISO-ZIARNO-Rydz'!L38,'08-ISO-ZIARNO-Kałużyński'!L38,'08-ISO-ZIARNO-Zarajczyk'!L38,'08-ISO-ZIARNO-Szymański'!L38,'08-ISO-ZIARNO-Wawryszuk'!L38,'08-ISO-ZIARNO-Wawryszuk2'!L38)</f>
        <v>12.79</v>
      </c>
    </row>
    <row r="22" spans="4:8" ht="18">
      <c r="D22" s="206" t="s">
        <v>127</v>
      </c>
      <c r="E22" s="126">
        <f>AVERAGE(E11:E21)</f>
        <v>83.76287878787879</v>
      </c>
      <c r="F22" s="111">
        <f>AVERAGE(F11:F21)</f>
        <v>31.30433982683983</v>
      </c>
      <c r="G22" s="112">
        <f>AVERAGE(G11:G21)</f>
        <v>9.038335497835497</v>
      </c>
      <c r="H22" s="112">
        <f>AVERAGE(H11:H21)</f>
        <v>12.697272727272729</v>
      </c>
    </row>
    <row r="23" ht="12.75">
      <c r="B23" s="109" t="s">
        <v>96</v>
      </c>
    </row>
    <row r="36" ht="20.25">
      <c r="A36" s="207"/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9:M50"/>
  <sheetViews>
    <sheetView workbookViewId="0" topLeftCell="A1">
      <selection activeCell="E34" sqref="E34"/>
    </sheetView>
  </sheetViews>
  <sheetFormatPr defaultColWidth="9.00390625" defaultRowHeight="12.75"/>
  <cols>
    <col min="1" max="1" width="21.00390625" style="95" customWidth="1"/>
    <col min="2" max="2" width="13.00390625" style="95" customWidth="1"/>
    <col min="3" max="3" width="13.25390625" style="95" bestFit="1" customWidth="1"/>
    <col min="4" max="4" width="9.875" style="95" bestFit="1" customWidth="1"/>
    <col min="5" max="5" width="13.00390625" style="95" customWidth="1"/>
    <col min="6" max="6" width="10.125" style="95" customWidth="1"/>
    <col min="7" max="8" width="14.875" style="95" bestFit="1" customWidth="1"/>
    <col min="9" max="16384" width="9.125" style="95" customWidth="1"/>
  </cols>
  <sheetData>
    <row r="8" ht="15.75" thickBot="1"/>
    <row r="9" spans="2:8" ht="15">
      <c r="B9" s="208"/>
      <c r="C9" s="209"/>
      <c r="D9" s="209"/>
      <c r="E9" s="209"/>
      <c r="F9" s="209"/>
      <c r="G9" s="209"/>
      <c r="H9" s="210"/>
    </row>
    <row r="10" spans="2:8" ht="15">
      <c r="B10" s="211"/>
      <c r="C10" s="212"/>
      <c r="D10" s="212"/>
      <c r="E10" s="212"/>
      <c r="F10" s="212"/>
      <c r="G10" s="212"/>
      <c r="H10" s="213"/>
    </row>
    <row r="11" spans="2:13" ht="18">
      <c r="B11" s="211"/>
      <c r="C11" s="214">
        <v>220</v>
      </c>
      <c r="D11" s="212"/>
      <c r="E11" s="212"/>
      <c r="F11" s="212"/>
      <c r="G11" s="215"/>
      <c r="H11" s="216"/>
      <c r="L11" s="212"/>
      <c r="M11" s="212"/>
    </row>
    <row r="12" spans="2:13" ht="18">
      <c r="B12" s="211"/>
      <c r="C12" s="214">
        <v>230</v>
      </c>
      <c r="D12" s="212"/>
      <c r="E12" s="212"/>
      <c r="F12" s="212"/>
      <c r="G12" s="215"/>
      <c r="H12" s="216"/>
      <c r="L12" s="212"/>
      <c r="M12" s="212"/>
    </row>
    <row r="13" spans="2:8" ht="18">
      <c r="B13" s="211"/>
      <c r="C13" s="214">
        <v>250</v>
      </c>
      <c r="D13" s="212"/>
      <c r="E13" s="212"/>
      <c r="F13" s="212"/>
      <c r="G13" s="215"/>
      <c r="H13" s="216"/>
    </row>
    <row r="14" spans="2:8" ht="18">
      <c r="B14" s="211"/>
      <c r="C14" s="214">
        <v>260</v>
      </c>
      <c r="D14" s="212"/>
      <c r="E14" s="212"/>
      <c r="F14" s="212"/>
      <c r="G14" s="215"/>
      <c r="H14" s="216"/>
    </row>
    <row r="15" spans="2:8" ht="18">
      <c r="B15" s="211"/>
      <c r="C15" s="214">
        <v>250</v>
      </c>
      <c r="D15" s="212"/>
      <c r="E15" s="212"/>
      <c r="F15" s="212"/>
      <c r="G15" s="215"/>
      <c r="H15" s="216"/>
    </row>
    <row r="16" spans="2:8" ht="18">
      <c r="B16" s="211"/>
      <c r="C16" s="214">
        <v>280</v>
      </c>
      <c r="D16" s="212"/>
      <c r="E16" s="212"/>
      <c r="F16" s="212"/>
      <c r="G16" s="215"/>
      <c r="H16" s="216"/>
    </row>
    <row r="17" spans="2:8" ht="18">
      <c r="B17" s="211"/>
      <c r="C17" s="214">
        <v>290</v>
      </c>
      <c r="D17" s="212"/>
      <c r="E17" s="212"/>
      <c r="F17" s="212"/>
      <c r="G17" s="215"/>
      <c r="H17" s="216"/>
    </row>
    <row r="18" spans="2:8" ht="18">
      <c r="B18" s="211"/>
      <c r="C18" s="214" t="s">
        <v>126</v>
      </c>
      <c r="D18" s="212"/>
      <c r="E18" s="212"/>
      <c r="F18" s="212"/>
      <c r="G18" s="215"/>
      <c r="H18" s="216"/>
    </row>
    <row r="19" spans="2:8" ht="18">
      <c r="B19" s="211"/>
      <c r="C19" s="214" t="s">
        <v>95</v>
      </c>
      <c r="D19" s="212"/>
      <c r="E19" s="212"/>
      <c r="F19" s="212"/>
      <c r="G19" s="215"/>
      <c r="H19" s="216"/>
    </row>
    <row r="20" spans="2:8" ht="18">
      <c r="B20" s="211"/>
      <c r="C20" s="214">
        <v>270</v>
      </c>
      <c r="D20" s="212"/>
      <c r="E20" s="212"/>
      <c r="F20" s="212"/>
      <c r="G20" s="215"/>
      <c r="H20" s="216"/>
    </row>
    <row r="21" spans="2:8" ht="18.75" thickBot="1">
      <c r="B21" s="217"/>
      <c r="C21" s="218">
        <v>270</v>
      </c>
      <c r="D21" s="219"/>
      <c r="E21" s="219"/>
      <c r="F21" s="219"/>
      <c r="G21" s="220"/>
      <c r="H21" s="221"/>
    </row>
    <row r="22" spans="4:8" ht="18">
      <c r="D22" s="222" t="s">
        <v>127</v>
      </c>
      <c r="E22" s="223" t="e">
        <f>AVERAGE(E11:E21)</f>
        <v>#DIV/0!</v>
      </c>
      <c r="F22" s="224" t="e">
        <f>AVERAGE(F11:F21)</f>
        <v>#DIV/0!</v>
      </c>
      <c r="G22" s="225" t="e">
        <f>AVERAGE(G11:G21)</f>
        <v>#DIV/0!</v>
      </c>
      <c r="H22" s="225" t="e">
        <f>AVERAGE(H11:H21)</f>
        <v>#DIV/0!</v>
      </c>
    </row>
    <row r="32" ht="15">
      <c r="A32" s="109" t="s">
        <v>96</v>
      </c>
    </row>
    <row r="36" spans="1:6" ht="20.25">
      <c r="A36" s="91" t="s">
        <v>128</v>
      </c>
      <c r="B36" s="92"/>
      <c r="C36" s="93"/>
      <c r="D36" s="94"/>
      <c r="E36" s="92"/>
      <c r="F36" s="92"/>
    </row>
    <row r="37" spans="1:6" ht="15">
      <c r="A37" s="96"/>
      <c r="B37" s="92"/>
      <c r="C37" s="92"/>
      <c r="D37" s="92"/>
      <c r="E37" s="92"/>
      <c r="F37" s="92"/>
    </row>
    <row r="38" spans="1:6" ht="15">
      <c r="A38" s="92"/>
      <c r="B38" s="92"/>
      <c r="C38" s="92"/>
      <c r="D38" s="92"/>
      <c r="E38" s="92"/>
      <c r="F38" s="92"/>
    </row>
    <row r="39" spans="1:6" s="98" customFormat="1" ht="31.5" customHeight="1">
      <c r="A39" s="97" t="s">
        <v>14</v>
      </c>
      <c r="B39" s="97" t="s">
        <v>87</v>
      </c>
      <c r="C39" s="97" t="s">
        <v>88</v>
      </c>
      <c r="D39" s="97"/>
      <c r="E39" s="97" t="s">
        <v>88</v>
      </c>
      <c r="F39" s="97" t="s">
        <v>87</v>
      </c>
    </row>
    <row r="40" spans="1:11" ht="20.25">
      <c r="A40" s="107" t="s">
        <v>124</v>
      </c>
      <c r="B40" s="87">
        <v>29.74</v>
      </c>
      <c r="C40" s="88">
        <v>8.29</v>
      </c>
      <c r="D40" s="99"/>
      <c r="E40" s="100">
        <f aca="true" t="shared" si="0" ref="E40:E50">IF(C40="","",ROUND(C40,10))</f>
        <v>8.29</v>
      </c>
      <c r="F40" s="101">
        <f aca="true" t="shared" si="1" ref="F40:F50">IF(B40="","",ROUND(B40,1))</f>
        <v>29.7</v>
      </c>
      <c r="H40" s="102"/>
      <c r="I40" s="103"/>
      <c r="J40" s="104"/>
      <c r="K40" s="105"/>
    </row>
    <row r="41" spans="1:11" ht="20.25">
      <c r="A41" s="107" t="s">
        <v>125</v>
      </c>
      <c r="B41" s="87">
        <v>31.8</v>
      </c>
      <c r="C41" s="88">
        <v>9.945</v>
      </c>
      <c r="D41" s="99"/>
      <c r="E41" s="100">
        <f t="shared" si="0"/>
        <v>9.945</v>
      </c>
      <c r="F41" s="101">
        <f t="shared" si="1"/>
        <v>31.8</v>
      </c>
      <c r="H41" s="102"/>
      <c r="I41" s="103"/>
      <c r="J41" s="104"/>
      <c r="K41" s="105"/>
    </row>
    <row r="42" spans="1:11" ht="20.25">
      <c r="A42" s="107" t="s">
        <v>80</v>
      </c>
      <c r="B42" s="87">
        <v>30.642857142857142</v>
      </c>
      <c r="C42" s="88">
        <v>8.982857142857142</v>
      </c>
      <c r="D42" s="99"/>
      <c r="E42" s="100">
        <f t="shared" si="0"/>
        <v>8.9828571429</v>
      </c>
      <c r="F42" s="101">
        <f t="shared" si="1"/>
        <v>30.6</v>
      </c>
      <c r="H42" s="102"/>
      <c r="I42" s="103"/>
      <c r="J42" s="104"/>
      <c r="K42" s="105"/>
    </row>
    <row r="43" spans="1:11" ht="20.25">
      <c r="A43" s="107" t="s">
        <v>82</v>
      </c>
      <c r="B43" s="87">
        <v>30.5375</v>
      </c>
      <c r="C43" s="88">
        <v>8.945</v>
      </c>
      <c r="D43" s="99"/>
      <c r="E43" s="100">
        <f t="shared" si="0"/>
        <v>8.945</v>
      </c>
      <c r="F43" s="101">
        <f t="shared" si="1"/>
        <v>30.5</v>
      </c>
      <c r="H43" s="102"/>
      <c r="I43" s="103"/>
      <c r="J43" s="104"/>
      <c r="K43" s="105"/>
    </row>
    <row r="44" spans="1:11" ht="20.25">
      <c r="A44" s="107" t="s">
        <v>83</v>
      </c>
      <c r="B44" s="87">
        <v>32.56666666666667</v>
      </c>
      <c r="C44" s="88">
        <v>9.253333333333334</v>
      </c>
      <c r="D44" s="99"/>
      <c r="E44" s="100">
        <f t="shared" si="0"/>
        <v>9.2533333333</v>
      </c>
      <c r="F44" s="101">
        <f t="shared" si="1"/>
        <v>32.6</v>
      </c>
      <c r="H44" s="102"/>
      <c r="I44" s="103"/>
      <c r="J44" s="104"/>
      <c r="K44" s="105"/>
    </row>
    <row r="45" spans="1:11" ht="20.25">
      <c r="A45" s="107" t="s">
        <v>84</v>
      </c>
      <c r="B45" s="87">
        <v>32.21666666666667</v>
      </c>
      <c r="C45" s="88">
        <v>8.998333333333333</v>
      </c>
      <c r="D45" s="99"/>
      <c r="E45" s="100">
        <f t="shared" si="0"/>
        <v>8.9983333333</v>
      </c>
      <c r="F45" s="101">
        <f t="shared" si="1"/>
        <v>32.2</v>
      </c>
      <c r="H45" s="102"/>
      <c r="I45" s="103"/>
      <c r="J45" s="104"/>
      <c r="K45" s="105"/>
    </row>
    <row r="46" spans="1:11" ht="20.25">
      <c r="A46" s="107" t="s">
        <v>85</v>
      </c>
      <c r="B46" s="87">
        <v>31.485714285714284</v>
      </c>
      <c r="C46" s="88">
        <v>8.73</v>
      </c>
      <c r="D46" s="99"/>
      <c r="E46" s="100">
        <f t="shared" si="0"/>
        <v>8.73</v>
      </c>
      <c r="F46" s="101">
        <f t="shared" si="1"/>
        <v>31.5</v>
      </c>
      <c r="H46" s="102"/>
      <c r="I46" s="103"/>
      <c r="J46" s="104"/>
      <c r="K46" s="105"/>
    </row>
    <row r="47" spans="1:11" ht="20.25">
      <c r="A47" s="107" t="s">
        <v>92</v>
      </c>
      <c r="B47" s="87">
        <v>33.125</v>
      </c>
      <c r="C47" s="88">
        <v>8.4425</v>
      </c>
      <c r="D47" s="99"/>
      <c r="E47" s="100">
        <f t="shared" si="0"/>
        <v>8.4425</v>
      </c>
      <c r="F47" s="101">
        <f t="shared" si="1"/>
        <v>33.1</v>
      </c>
      <c r="H47" s="102"/>
      <c r="I47" s="103"/>
      <c r="J47" s="104"/>
      <c r="K47" s="105"/>
    </row>
    <row r="48" spans="1:6" ht="20.25">
      <c r="A48" s="107" t="s">
        <v>93</v>
      </c>
      <c r="B48" s="89">
        <v>28.633333333333336</v>
      </c>
      <c r="C48" s="90">
        <v>9.026666666666666</v>
      </c>
      <c r="E48" s="100">
        <f t="shared" si="0"/>
        <v>9.0266666667</v>
      </c>
      <c r="F48" s="101">
        <f t="shared" si="1"/>
        <v>28.6</v>
      </c>
    </row>
    <row r="49" spans="1:6" ht="20.25">
      <c r="A49" s="107" t="s">
        <v>90</v>
      </c>
      <c r="B49" s="106">
        <v>31.6</v>
      </c>
      <c r="C49" s="90">
        <v>9.71</v>
      </c>
      <c r="E49" s="100">
        <f t="shared" si="0"/>
        <v>9.71</v>
      </c>
      <c r="F49" s="101">
        <f t="shared" si="1"/>
        <v>31.6</v>
      </c>
    </row>
    <row r="50" spans="1:6" ht="21" thickBot="1">
      <c r="A50" s="108" t="s">
        <v>91</v>
      </c>
      <c r="B50" s="89">
        <v>32</v>
      </c>
      <c r="C50" s="90">
        <v>9.097999999999999</v>
      </c>
      <c r="E50" s="100">
        <f t="shared" si="0"/>
        <v>9.098</v>
      </c>
      <c r="F50" s="101">
        <f t="shared" si="1"/>
        <v>32</v>
      </c>
    </row>
  </sheetData>
  <printOptions/>
  <pageMargins left="0.78" right="0.5118110236220472" top="0.8267716535433072" bottom="0.7874015748031497" header="0.5118110236220472" footer="0.5118110236220472"/>
  <pageSetup horizontalDpi="300" verticalDpi="300" orientation="landscape" paperSize="9" scale="90" r:id="rId3"/>
  <headerFooter alignWithMargins="0">
    <oddHeader>&amp;L&amp;G&amp;CPage &amp;P</oddHeader>
    <oddFooter>&amp;L&amp;D&amp;T&amp;R&amp;F</oddFooter>
  </headerFooter>
  <drawing r:id="rId1"/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3:M38"/>
  <sheetViews>
    <sheetView workbookViewId="0" topLeftCell="A1">
      <selection activeCell="L4" sqref="L4"/>
    </sheetView>
  </sheetViews>
  <sheetFormatPr defaultColWidth="9.00390625" defaultRowHeight="12.75"/>
  <cols>
    <col min="2" max="2" width="18.00390625" style="0" customWidth="1"/>
    <col min="3" max="3" width="13.25390625" style="0" bestFit="1" customWidth="1"/>
    <col min="4" max="4" width="14.625" style="0" customWidth="1"/>
    <col min="5" max="5" width="13.00390625" style="0" customWidth="1"/>
    <col min="6" max="6" width="16.125" style="0" customWidth="1"/>
    <col min="7" max="7" width="12.125" style="0" customWidth="1"/>
    <col min="8" max="8" width="12.75390625" style="0" customWidth="1"/>
  </cols>
  <sheetData>
    <row r="3" ht="12.75">
      <c r="B3" s="1"/>
    </row>
    <row r="4" ht="22.5">
      <c r="B4" s="81" t="s">
        <v>86</v>
      </c>
    </row>
    <row r="5" ht="20.25">
      <c r="B5" s="82" t="s">
        <v>67</v>
      </c>
    </row>
    <row r="6" ht="20.25">
      <c r="B6" s="82" t="s">
        <v>68</v>
      </c>
    </row>
    <row r="7" ht="20.25">
      <c r="B7" s="82" t="s">
        <v>69</v>
      </c>
    </row>
    <row r="8" spans="1:2" ht="16.5" thickBot="1">
      <c r="A8" s="5"/>
      <c r="B8" s="83" t="s">
        <v>130</v>
      </c>
    </row>
    <row r="9" spans="2:8" ht="15">
      <c r="B9" s="84" t="s">
        <v>3</v>
      </c>
      <c r="C9" s="85"/>
      <c r="D9" s="85" t="s">
        <v>70</v>
      </c>
      <c r="E9" s="85" t="s">
        <v>71</v>
      </c>
      <c r="F9" s="85" t="s">
        <v>72</v>
      </c>
      <c r="G9" s="85" t="s">
        <v>73</v>
      </c>
      <c r="H9" s="86" t="s">
        <v>74</v>
      </c>
    </row>
    <row r="10" spans="1:8" ht="18.75" thickBot="1">
      <c r="A10" s="6"/>
      <c r="B10" s="242" t="s">
        <v>14</v>
      </c>
      <c r="C10" s="243" t="s">
        <v>75</v>
      </c>
      <c r="D10" s="244" t="s">
        <v>76</v>
      </c>
      <c r="E10" s="245" t="s">
        <v>77</v>
      </c>
      <c r="F10" s="246" t="s">
        <v>78</v>
      </c>
      <c r="G10" s="247" t="s">
        <v>22</v>
      </c>
      <c r="H10" s="248" t="s">
        <v>79</v>
      </c>
    </row>
    <row r="11" spans="2:13" ht="18">
      <c r="B11" s="235" t="s">
        <v>124</v>
      </c>
      <c r="C11" s="236">
        <v>220</v>
      </c>
      <c r="D11" s="237">
        <f>SUM('Średnie DYBIOCH'!D11)</f>
        <v>5</v>
      </c>
      <c r="E11" s="238">
        <f>AVERAGE('Średnie DYBIOCH'!E11)</f>
        <v>84.2</v>
      </c>
      <c r="F11" s="239">
        <f>AVERAGE('Średnie DYBIOCH'!F11)</f>
        <v>29.74</v>
      </c>
      <c r="G11" s="240">
        <f>AVERAGE('Średnie DYBIOCH'!G11)</f>
        <v>8.290000000000001</v>
      </c>
      <c r="H11" s="241">
        <f>MAX('Średnie DYBIOCH'!H11)</f>
        <v>12.38</v>
      </c>
      <c r="L11" s="203"/>
      <c r="M11" s="204"/>
    </row>
    <row r="12" spans="2:13" ht="18">
      <c r="B12" s="107" t="s">
        <v>125</v>
      </c>
      <c r="C12" s="202">
        <v>230</v>
      </c>
      <c r="D12" s="114">
        <f>SUM('Średnie DYBIOCH'!D12)</f>
        <v>2</v>
      </c>
      <c r="E12" s="124">
        <f>AVERAGE('Średnie DYBIOCH'!E12)</f>
        <v>84.5</v>
      </c>
      <c r="F12" s="115">
        <f>AVERAGE('Średnie DYBIOCH'!F12)</f>
        <v>31.8</v>
      </c>
      <c r="G12" s="120">
        <f>AVERAGE('Średnie DYBIOCH'!G12)</f>
        <v>9.945</v>
      </c>
      <c r="H12" s="121">
        <f>MAX('Średnie DYBIOCH'!H12)</f>
        <v>10.37</v>
      </c>
      <c r="L12" s="203"/>
      <c r="M12" s="204"/>
    </row>
    <row r="13" spans="2:13" ht="18">
      <c r="B13" s="107" t="s">
        <v>81</v>
      </c>
      <c r="C13" s="202">
        <v>240</v>
      </c>
      <c r="D13" s="114">
        <f>SUM('Średnie ZAWADZKI'!D11,'Średnie CHOLEWA'!D11)</f>
        <v>17</v>
      </c>
      <c r="E13" s="124">
        <f>AVERAGE('Średnie ZAWADZKI'!E11,'Średnie CHOLEWA'!E11)</f>
        <v>83.12576388888888</v>
      </c>
      <c r="F13" s="115">
        <f>AVERAGE('Średnie ZAWADZKI'!F11,'Średnie CHOLEWA'!F11)</f>
        <v>29.055625</v>
      </c>
      <c r="G13" s="120">
        <f>AVERAGE('Średnie ZAWADZKI'!G11,'Średnie CHOLEWA'!G11)</f>
        <v>10.090277777777777</v>
      </c>
      <c r="H13" s="121">
        <f>MAX('Średnie ZAWADZKI'!H11,'Średnie CHOLEWA'!H11)</f>
        <v>12.4</v>
      </c>
      <c r="L13" s="203"/>
      <c r="M13" s="204"/>
    </row>
    <row r="14" spans="2:8" ht="18">
      <c r="B14" s="228" t="s">
        <v>80</v>
      </c>
      <c r="C14" s="229">
        <v>250</v>
      </c>
      <c r="D14" s="230">
        <f>SUM('Średnie ZAWADZKI'!D12,'Średnie CHOLEWA'!D12,'Średnie DYBIOCH'!D13)</f>
        <v>24</v>
      </c>
      <c r="E14" s="231">
        <f>AVERAGE('Średnie ZAWADZKI'!E12,'Średnie CHOLEWA'!E12,'Średnie DYBIOCH'!E13)</f>
        <v>82.57910052910053</v>
      </c>
      <c r="F14" s="232">
        <f>AVERAGE('Średnie ZAWADZKI'!F12,'Średnie CHOLEWA'!F12,'Średnie DYBIOCH'!F13)</f>
        <v>29.933359788359784</v>
      </c>
      <c r="G14" s="233">
        <f>AVERAGE('Średnie ZAWADZKI'!G12,'Średnie CHOLEWA'!G12,'Średnie DYBIOCH'!G13)</f>
        <v>10.161600529100529</v>
      </c>
      <c r="H14" s="234">
        <f>MAX('Średnie ZAWADZKI'!H12,'Średnie CHOLEWA'!H12,'Średnie DYBIOCH'!H13)</f>
        <v>13.96</v>
      </c>
    </row>
    <row r="15" spans="2:8" ht="18">
      <c r="B15" s="228" t="s">
        <v>89</v>
      </c>
      <c r="C15" s="229">
        <v>260</v>
      </c>
      <c r="D15" s="230">
        <f>SUM('Średnie ZAWADZKI'!D13,'Średnie CHOLEWA'!D13)</f>
        <v>3</v>
      </c>
      <c r="E15" s="231">
        <f>AVERAGE('Średnie ZAWADZKI'!E13,'Średnie CHOLEWA'!E13)</f>
        <v>80.85</v>
      </c>
      <c r="F15" s="232">
        <f>AVERAGE('Średnie ZAWADZKI'!F13,'Średnie CHOLEWA'!F13)</f>
        <v>30.715</v>
      </c>
      <c r="G15" s="233">
        <f>AVERAGE('Średnie ZAWADZKI'!G13,'Średnie CHOLEWA'!G13)</f>
        <v>10.84</v>
      </c>
      <c r="H15" s="234">
        <f>MAX('Średnie ZAWADZKI'!H13,'Średnie CHOLEWA'!H13)</f>
        <v>12.08</v>
      </c>
    </row>
    <row r="16" spans="2:8" ht="18">
      <c r="B16" s="228" t="s">
        <v>82</v>
      </c>
      <c r="C16" s="229">
        <v>260</v>
      </c>
      <c r="D16" s="230">
        <f>SUM('Średnie ZAWADZKI'!D14,'Średnie CHOLEWA'!D14,'Średnie DYBIOCH'!D14)</f>
        <v>28</v>
      </c>
      <c r="E16" s="231">
        <f>AVERAGE('Średnie ZAWADZKI'!E14,'Średnie CHOLEWA'!E14,'Średnie DYBIOCH'!E14)</f>
        <v>80.47166666666666</v>
      </c>
      <c r="F16" s="232">
        <f>AVERAGE('Średnie ZAWADZKI'!F14,'Średnie CHOLEWA'!F14,'Średnie DYBIOCH'!F14)</f>
        <v>29.229166666666668</v>
      </c>
      <c r="G16" s="233">
        <f>AVERAGE('Średnie ZAWADZKI'!G14,'Średnie CHOLEWA'!G14,'Średnie DYBIOCH'!G14)</f>
        <v>9.947333333333333</v>
      </c>
      <c r="H16" s="234">
        <f>MAX('Średnie ZAWADZKI'!H14,'Średnie CHOLEWA'!H14,'Średnie DYBIOCH'!H14)</f>
        <v>12.69</v>
      </c>
    </row>
    <row r="17" spans="2:8" ht="18">
      <c r="B17" s="107" t="s">
        <v>83</v>
      </c>
      <c r="C17" s="202">
        <v>250</v>
      </c>
      <c r="D17" s="114">
        <f>SUM('Średnie ZAWADZKI'!D15,'Średnie CHOLEWA'!D15,'Średnie DYBIOCH'!D15)</f>
        <v>22</v>
      </c>
      <c r="E17" s="124">
        <f>AVERAGE('Średnie ZAWADZKI'!E15,'Średnie CHOLEWA'!E15,'Średnie DYBIOCH'!E15)</f>
        <v>82.86560846560847</v>
      </c>
      <c r="F17" s="115">
        <f>AVERAGE('Średnie ZAWADZKI'!F15,'Średnie CHOLEWA'!F15,'Średnie DYBIOCH'!F15)</f>
        <v>30.06925925925926</v>
      </c>
      <c r="G17" s="120">
        <f>AVERAGE('Średnie ZAWADZKI'!G15,'Średnie CHOLEWA'!G15,'Średnie DYBIOCH'!G15)</f>
        <v>10.22037037037037</v>
      </c>
      <c r="H17" s="121">
        <f>MAX('Średnie ZAWADZKI'!H15,'Średnie CHOLEWA'!H15,'Średnie DYBIOCH'!H15)</f>
        <v>13.68</v>
      </c>
    </row>
    <row r="18" spans="2:8" ht="18">
      <c r="B18" s="107" t="s">
        <v>84</v>
      </c>
      <c r="C18" s="202">
        <v>280</v>
      </c>
      <c r="D18" s="114">
        <f>SUM('Średnie ZAWADZKI'!D16,'Średnie CHOLEWA'!D16,'Średnie DYBIOCH'!D16)</f>
        <v>26</v>
      </c>
      <c r="E18" s="124">
        <f>AVERAGE('Średnie ZAWADZKI'!E16,'Średnie CHOLEWA'!E16,'Średnie DYBIOCH'!E16)</f>
        <v>83.14322222222222</v>
      </c>
      <c r="F18" s="115">
        <f>AVERAGE('Średnie ZAWADZKI'!F16,'Średnie CHOLEWA'!F16,'Średnie DYBIOCH'!F16)</f>
        <v>29.530555555555555</v>
      </c>
      <c r="G18" s="120">
        <f>AVERAGE('Średnie ZAWADZKI'!G16,'Średnie CHOLEWA'!G16,'Średnie DYBIOCH'!G16)</f>
        <v>9.86277777777778</v>
      </c>
      <c r="H18" s="121">
        <f>MAX('Średnie ZAWADZKI'!H16,'Średnie CHOLEWA'!H16,'Średnie DYBIOCH'!H16)</f>
        <v>13.04</v>
      </c>
    </row>
    <row r="19" spans="2:8" ht="18">
      <c r="B19" s="107" t="s">
        <v>85</v>
      </c>
      <c r="C19" s="202">
        <v>290</v>
      </c>
      <c r="D19" s="114">
        <f>SUM('Średnie ZAWADZKI'!D17,'Średnie CHOLEWA'!D17,'Średnie DYBIOCH'!D17)</f>
        <v>26</v>
      </c>
      <c r="E19" s="124">
        <f>AVERAGE('Średnie ZAWADZKI'!E17,'Średnie CHOLEWA'!E17,'Średnie DYBIOCH'!E17)</f>
        <v>81.63089947089948</v>
      </c>
      <c r="F19" s="115">
        <f>AVERAGE('Średnie ZAWADZKI'!F17,'Średnie CHOLEWA'!F17,'Średnie DYBIOCH'!F17)</f>
        <v>30.43746031746031</v>
      </c>
      <c r="G19" s="120">
        <f>AVERAGE('Średnie ZAWADZKI'!G17,'Średnie CHOLEWA'!G17,'Średnie DYBIOCH'!G17)</f>
        <v>10.160925925925927</v>
      </c>
      <c r="H19" s="121">
        <f>MAX('Średnie ZAWADZKI'!H17,'Średnie CHOLEWA'!H17,'Średnie DYBIOCH'!H17)</f>
        <v>13.51</v>
      </c>
    </row>
    <row r="20" spans="2:8" ht="18">
      <c r="B20" s="228" t="s">
        <v>92</v>
      </c>
      <c r="C20" s="229" t="s">
        <v>126</v>
      </c>
      <c r="D20" s="230">
        <f>SUM('Średnie ZAWADZKI'!D18,'Średnie CHOLEWA'!D18,'Średnie DYBIOCH'!D18)</f>
        <v>23</v>
      </c>
      <c r="E20" s="231">
        <f>AVERAGE('Średnie ZAWADZKI'!E18,'Średnie CHOLEWA'!E18,'Średnie DYBIOCH'!E18)</f>
        <v>81.84618518518518</v>
      </c>
      <c r="F20" s="232">
        <f>AVERAGE('Średnie ZAWADZKI'!F18,'Średnie CHOLEWA'!F18,'Średnie DYBIOCH'!F18)</f>
        <v>30.41240740740741</v>
      </c>
      <c r="G20" s="230">
        <f>AVERAGE('Średnie ZAWADZKI'!G18,'Średnie CHOLEWA'!G18,'Średnie DYBIOCH'!G18)</f>
        <v>10.009796296296296</v>
      </c>
      <c r="H20" s="234">
        <f>MAX('Średnie ZAWADZKI'!H18,'Średnie CHOLEWA'!H18,'Średnie DYBIOCH'!H18)</f>
        <v>13.83</v>
      </c>
    </row>
    <row r="21" spans="2:8" ht="18">
      <c r="B21" s="228" t="s">
        <v>93</v>
      </c>
      <c r="C21" s="229" t="s">
        <v>95</v>
      </c>
      <c r="D21" s="230">
        <f>SUM('Średnie ZAWADZKI'!D19,'Średnie CHOLEWA'!D19,'Średnie DYBIOCH'!D19)</f>
        <v>22</v>
      </c>
      <c r="E21" s="231">
        <f>AVERAGE('Średnie ZAWADZKI'!E19,'Średnie CHOLEWA'!E19,'Średnie DYBIOCH'!E19)</f>
        <v>83.48851851851852</v>
      </c>
      <c r="F21" s="232">
        <f>AVERAGE('Średnie ZAWADZKI'!F19,'Średnie CHOLEWA'!F19,'Średnie DYBIOCH'!F19)</f>
        <v>28.144074074074073</v>
      </c>
      <c r="G21" s="233">
        <f>AVERAGE('Średnie ZAWADZKI'!G19,'Średnie CHOLEWA'!G19,'Średnie DYBIOCH'!G19)</f>
        <v>10.229407407407406</v>
      </c>
      <c r="H21" s="234">
        <f>MAX('Średnie ZAWADZKI'!H19,'Średnie CHOLEWA'!H19,'Średnie DYBIOCH'!H19)</f>
        <v>13.42</v>
      </c>
    </row>
    <row r="22" spans="2:8" ht="18">
      <c r="B22" s="228" t="s">
        <v>90</v>
      </c>
      <c r="C22" s="229">
        <v>270</v>
      </c>
      <c r="D22" s="230">
        <f>SUM('Średnie ZAWADZKI'!D20,'Średnie CHOLEWA'!D20,'Średnie DYBIOCH'!D20)</f>
        <v>23</v>
      </c>
      <c r="E22" s="231">
        <f>AVERAGE('Średnie ZAWADZKI'!E20,'Średnie CHOLEWA'!E20,'Średnie DYBIOCH'!E20)</f>
        <v>83.71222222222222</v>
      </c>
      <c r="F22" s="232">
        <f>AVERAGE('Średnie ZAWADZKI'!F20,'Średnie CHOLEWA'!F20,'Średnie DYBIOCH'!F20)</f>
        <v>29.136</v>
      </c>
      <c r="G22" s="233">
        <f>AVERAGE('Średnie ZAWADZKI'!G20,'Średnie CHOLEWA'!G20,'Średnie DYBIOCH'!G20)</f>
        <v>10.663333333333332</v>
      </c>
      <c r="H22" s="234">
        <f>MAX('Średnie ZAWADZKI'!H20,'Średnie CHOLEWA'!H20,'Średnie DYBIOCH'!H20)</f>
        <v>15.11</v>
      </c>
    </row>
    <row r="23" spans="2:8" ht="18.75" thickBot="1">
      <c r="B23" s="108" t="s">
        <v>91</v>
      </c>
      <c r="C23" s="205">
        <v>270</v>
      </c>
      <c r="D23" s="117">
        <f>SUM('Średnie ZAWADZKI'!D21,'Średnie CHOLEWA'!D21,'Średnie DYBIOCH'!D21)</f>
        <v>22</v>
      </c>
      <c r="E23" s="125">
        <f>AVERAGE('Średnie ZAWADZKI'!E21,'Średnie CHOLEWA'!E21,'Średnie DYBIOCH'!E21)</f>
        <v>82.79833333333333</v>
      </c>
      <c r="F23" s="118">
        <f>AVERAGE('Średnie ZAWADZKI'!F21,'Średnie CHOLEWA'!F21,'Średnie DYBIOCH'!F21)</f>
        <v>29.168611111111108</v>
      </c>
      <c r="G23" s="122">
        <f>AVERAGE('Średnie ZAWADZKI'!G21,'Średnie CHOLEWA'!G21,'Średnie DYBIOCH'!G21)</f>
        <v>10.353129629629628</v>
      </c>
      <c r="H23" s="123">
        <f>MAX('Średnie ZAWADZKI'!H21,'Średnie CHOLEWA'!H21,'Średnie DYBIOCH'!H21)</f>
        <v>14.43</v>
      </c>
    </row>
    <row r="24" spans="4:8" ht="18">
      <c r="D24" s="206" t="s">
        <v>127</v>
      </c>
      <c r="E24" s="126">
        <f>AVERAGE(E11:E23)</f>
        <v>82.7085785002035</v>
      </c>
      <c r="F24" s="111">
        <f>AVERAGE(F11:F23)</f>
        <v>29.797809167684168</v>
      </c>
      <c r="G24" s="112">
        <f>AVERAGE(G11:G23)</f>
        <v>10.059534798534798</v>
      </c>
      <c r="H24" s="112">
        <f>AVERAGE(H11:H23)</f>
        <v>13.146153846153844</v>
      </c>
    </row>
    <row r="25" ht="12.75">
      <c r="B25" s="109" t="s">
        <v>96</v>
      </c>
    </row>
    <row r="38" ht="20.25">
      <c r="A38" s="207"/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9:M54"/>
  <sheetViews>
    <sheetView workbookViewId="0" topLeftCell="A1">
      <selection activeCell="F34" sqref="F34"/>
    </sheetView>
  </sheetViews>
  <sheetFormatPr defaultColWidth="9.00390625" defaultRowHeight="12.75"/>
  <cols>
    <col min="1" max="1" width="21.00390625" style="95" customWidth="1"/>
    <col min="2" max="2" width="13.00390625" style="95" customWidth="1"/>
    <col min="3" max="3" width="13.25390625" style="95" bestFit="1" customWidth="1"/>
    <col min="4" max="4" width="9.875" style="95" bestFit="1" customWidth="1"/>
    <col min="5" max="5" width="13.00390625" style="95" customWidth="1"/>
    <col min="6" max="6" width="10.125" style="95" customWidth="1"/>
    <col min="7" max="8" width="14.875" style="95" bestFit="1" customWidth="1"/>
    <col min="9" max="16384" width="9.125" style="95" customWidth="1"/>
  </cols>
  <sheetData>
    <row r="8" ht="15.75" thickBot="1"/>
    <row r="9" spans="2:8" ht="15">
      <c r="B9" s="208"/>
      <c r="C9" s="209"/>
      <c r="D9" s="209"/>
      <c r="E9" s="209"/>
      <c r="F9" s="209"/>
      <c r="G9" s="209"/>
      <c r="H9" s="210"/>
    </row>
    <row r="10" spans="2:8" ht="15">
      <c r="B10" s="211"/>
      <c r="C10" s="212"/>
      <c r="D10" s="212"/>
      <c r="E10" s="212"/>
      <c r="F10" s="212"/>
      <c r="G10" s="212"/>
      <c r="H10" s="213"/>
    </row>
    <row r="11" spans="2:13" ht="18">
      <c r="B11" s="211"/>
      <c r="C11" s="214">
        <v>220</v>
      </c>
      <c r="D11" s="212"/>
      <c r="E11" s="212"/>
      <c r="F11" s="212"/>
      <c r="G11" s="215"/>
      <c r="H11" s="216"/>
      <c r="L11" s="212"/>
      <c r="M11" s="212"/>
    </row>
    <row r="12" spans="2:13" ht="18">
      <c r="B12" s="211"/>
      <c r="C12" s="214">
        <v>230</v>
      </c>
      <c r="D12" s="212"/>
      <c r="E12" s="212"/>
      <c r="F12" s="212"/>
      <c r="G12" s="215"/>
      <c r="H12" s="216"/>
      <c r="L12" s="212"/>
      <c r="M12" s="212"/>
    </row>
    <row r="13" spans="2:8" ht="18">
      <c r="B13" s="211"/>
      <c r="C13" s="214">
        <v>250</v>
      </c>
      <c r="D13" s="212"/>
      <c r="E13" s="212"/>
      <c r="F13" s="212"/>
      <c r="G13" s="215"/>
      <c r="H13" s="216"/>
    </row>
    <row r="14" spans="2:8" ht="18">
      <c r="B14" s="211"/>
      <c r="C14" s="214">
        <v>260</v>
      </c>
      <c r="D14" s="212"/>
      <c r="E14" s="212"/>
      <c r="F14" s="212"/>
      <c r="G14" s="215"/>
      <c r="H14" s="216"/>
    </row>
    <row r="15" spans="2:8" ht="18">
      <c r="B15" s="211"/>
      <c r="C15" s="214">
        <v>250</v>
      </c>
      <c r="D15" s="212"/>
      <c r="E15" s="212"/>
      <c r="F15" s="212"/>
      <c r="G15" s="215"/>
      <c r="H15" s="216"/>
    </row>
    <row r="16" spans="2:8" ht="18">
      <c r="B16" s="211"/>
      <c r="C16" s="214">
        <v>280</v>
      </c>
      <c r="D16" s="212"/>
      <c r="E16" s="212"/>
      <c r="F16" s="212"/>
      <c r="G16" s="215"/>
      <c r="H16" s="216"/>
    </row>
    <row r="17" spans="2:8" ht="18">
      <c r="B17" s="211"/>
      <c r="C17" s="214">
        <v>290</v>
      </c>
      <c r="D17" s="212"/>
      <c r="E17" s="212"/>
      <c r="F17" s="212"/>
      <c r="G17" s="215"/>
      <c r="H17" s="216"/>
    </row>
    <row r="18" spans="2:8" ht="18">
      <c r="B18" s="211"/>
      <c r="C18" s="214" t="s">
        <v>126</v>
      </c>
      <c r="D18" s="212"/>
      <c r="E18" s="212"/>
      <c r="F18" s="212"/>
      <c r="G18" s="215"/>
      <c r="H18" s="216"/>
    </row>
    <row r="19" spans="2:8" ht="18">
      <c r="B19" s="211"/>
      <c r="C19" s="214" t="s">
        <v>95</v>
      </c>
      <c r="D19" s="212"/>
      <c r="E19" s="212"/>
      <c r="F19" s="212"/>
      <c r="G19" s="215"/>
      <c r="H19" s="216"/>
    </row>
    <row r="20" spans="2:8" ht="18">
      <c r="B20" s="211"/>
      <c r="C20" s="214">
        <v>270</v>
      </c>
      <c r="D20" s="212"/>
      <c r="E20" s="212"/>
      <c r="F20" s="212"/>
      <c r="G20" s="215"/>
      <c r="H20" s="216"/>
    </row>
    <row r="21" spans="2:8" ht="18.75" thickBot="1">
      <c r="B21" s="217"/>
      <c r="C21" s="218">
        <v>270</v>
      </c>
      <c r="D21" s="219"/>
      <c r="E21" s="219"/>
      <c r="F21" s="219"/>
      <c r="G21" s="220"/>
      <c r="H21" s="221"/>
    </row>
    <row r="22" spans="4:8" ht="18">
      <c r="D22" s="222" t="s">
        <v>127</v>
      </c>
      <c r="E22" s="223" t="e">
        <f>AVERAGE(E11:E21)</f>
        <v>#DIV/0!</v>
      </c>
      <c r="F22" s="224" t="e">
        <f>AVERAGE(F11:F21)</f>
        <v>#DIV/0!</v>
      </c>
      <c r="G22" s="225" t="e">
        <f>AVERAGE(G11:G21)</f>
        <v>#DIV/0!</v>
      </c>
      <c r="H22" s="225" t="e">
        <f>AVERAGE(H11:H21)</f>
        <v>#DIV/0!</v>
      </c>
    </row>
    <row r="32" ht="15">
      <c r="A32" s="109" t="s">
        <v>96</v>
      </c>
    </row>
    <row r="36" spans="1:6" ht="20.25">
      <c r="A36" s="91" t="s">
        <v>131</v>
      </c>
      <c r="B36" s="92"/>
      <c r="C36" s="93"/>
      <c r="D36" s="94"/>
      <c r="E36" s="92"/>
      <c r="F36" s="92"/>
    </row>
    <row r="37" spans="1:6" ht="15">
      <c r="A37" s="96"/>
      <c r="B37" s="92"/>
      <c r="C37" s="92"/>
      <c r="D37" s="92"/>
      <c r="E37" s="92"/>
      <c r="F37" s="92"/>
    </row>
    <row r="38" spans="1:6" ht="15">
      <c r="A38" s="92"/>
      <c r="B38" s="92"/>
      <c r="C38" s="92"/>
      <c r="D38" s="92"/>
      <c r="E38" s="92"/>
      <c r="F38" s="92"/>
    </row>
    <row r="39" spans="1:6" s="98" customFormat="1" ht="31.5" customHeight="1">
      <c r="A39" s="97" t="s">
        <v>14</v>
      </c>
      <c r="B39" s="97" t="s">
        <v>87</v>
      </c>
      <c r="C39" s="97" t="s">
        <v>88</v>
      </c>
      <c r="D39" s="97"/>
      <c r="E39" s="97" t="s">
        <v>88</v>
      </c>
      <c r="F39" s="97" t="s">
        <v>87</v>
      </c>
    </row>
    <row r="40" spans="1:11" ht="20.25">
      <c r="A40" s="107" t="s">
        <v>124</v>
      </c>
      <c r="B40" s="87">
        <v>29.74</v>
      </c>
      <c r="C40" s="87">
        <v>8.29</v>
      </c>
      <c r="D40" s="99"/>
      <c r="E40" s="100">
        <f>IF(C40="","",ROUND(C40,10))</f>
        <v>8.29</v>
      </c>
      <c r="F40" s="101">
        <f>IF(B40="","",ROUND(B40,1))</f>
        <v>29.7</v>
      </c>
      <c r="H40" s="102"/>
      <c r="I40" s="103"/>
      <c r="J40" s="104"/>
      <c r="K40" s="105"/>
    </row>
    <row r="41" spans="1:11" ht="20.25">
      <c r="A41" s="107" t="s">
        <v>125</v>
      </c>
      <c r="B41" s="87">
        <v>31.8</v>
      </c>
      <c r="C41" s="87">
        <v>9.945</v>
      </c>
      <c r="D41" s="99"/>
      <c r="E41" s="100">
        <f aca="true" t="shared" si="0" ref="E41:E52">IF(C41="","",ROUND(C41,10))</f>
        <v>9.945</v>
      </c>
      <c r="F41" s="101">
        <f aca="true" t="shared" si="1" ref="F41:F52">IF(B41="","",ROUND(B41,1))</f>
        <v>31.8</v>
      </c>
      <c r="H41" s="102"/>
      <c r="I41" s="103"/>
      <c r="J41" s="104"/>
      <c r="K41" s="105"/>
    </row>
    <row r="42" spans="1:11" ht="20.25">
      <c r="A42" s="107" t="s">
        <v>81</v>
      </c>
      <c r="B42" s="87">
        <v>29.055625</v>
      </c>
      <c r="C42" s="87">
        <v>10.090277777777777</v>
      </c>
      <c r="D42" s="99"/>
      <c r="E42" s="100">
        <f t="shared" si="0"/>
        <v>10.0902777778</v>
      </c>
      <c r="F42" s="101">
        <f t="shared" si="1"/>
        <v>29.1</v>
      </c>
      <c r="H42" s="102"/>
      <c r="I42" s="103"/>
      <c r="J42" s="104"/>
      <c r="K42" s="105"/>
    </row>
    <row r="43" spans="1:11" ht="20.25">
      <c r="A43" s="107" t="s">
        <v>80</v>
      </c>
      <c r="B43" s="87">
        <v>29.933359788359784</v>
      </c>
      <c r="C43" s="87">
        <v>10.161600529100529</v>
      </c>
      <c r="D43" s="99"/>
      <c r="E43" s="100">
        <f t="shared" si="0"/>
        <v>10.1616005291</v>
      </c>
      <c r="F43" s="101">
        <f t="shared" si="1"/>
        <v>29.9</v>
      </c>
      <c r="H43" s="102"/>
      <c r="I43" s="103"/>
      <c r="J43" s="104"/>
      <c r="K43" s="105"/>
    </row>
    <row r="44" spans="1:11" ht="20.25">
      <c r="A44" s="107" t="s">
        <v>89</v>
      </c>
      <c r="B44" s="87">
        <v>30.715</v>
      </c>
      <c r="C44" s="87">
        <v>10.84</v>
      </c>
      <c r="D44" s="99"/>
      <c r="E44" s="100">
        <f t="shared" si="0"/>
        <v>10.84</v>
      </c>
      <c r="F44" s="101">
        <f t="shared" si="1"/>
        <v>30.7</v>
      </c>
      <c r="H44" s="102"/>
      <c r="I44" s="103"/>
      <c r="J44" s="104"/>
      <c r="K44" s="105"/>
    </row>
    <row r="45" spans="1:11" ht="20.25">
      <c r="A45" s="107" t="s">
        <v>82</v>
      </c>
      <c r="B45" s="87">
        <v>29.229166666666668</v>
      </c>
      <c r="C45" s="87">
        <v>9.947333333333333</v>
      </c>
      <c r="D45" s="99"/>
      <c r="E45" s="100">
        <f t="shared" si="0"/>
        <v>9.9473333333</v>
      </c>
      <c r="F45" s="101">
        <f t="shared" si="1"/>
        <v>29.2</v>
      </c>
      <c r="H45" s="102"/>
      <c r="I45" s="103"/>
      <c r="J45" s="104"/>
      <c r="K45" s="105"/>
    </row>
    <row r="46" spans="1:11" ht="20.25">
      <c r="A46" s="107" t="s">
        <v>83</v>
      </c>
      <c r="B46" s="87">
        <v>30.06925925925926</v>
      </c>
      <c r="C46" s="87">
        <v>10.22037037037037</v>
      </c>
      <c r="D46" s="99"/>
      <c r="E46" s="100">
        <f t="shared" si="0"/>
        <v>10.2203703704</v>
      </c>
      <c r="F46" s="101">
        <f t="shared" si="1"/>
        <v>30.1</v>
      </c>
      <c r="H46" s="102"/>
      <c r="I46" s="103"/>
      <c r="J46" s="104"/>
      <c r="K46" s="105"/>
    </row>
    <row r="47" spans="1:11" ht="20.25">
      <c r="A47" s="107" t="s">
        <v>84</v>
      </c>
      <c r="B47" s="87">
        <v>29.530555555555555</v>
      </c>
      <c r="C47" s="87">
        <v>9.86277777777778</v>
      </c>
      <c r="D47" s="99"/>
      <c r="E47" s="100">
        <f t="shared" si="0"/>
        <v>9.8627777778</v>
      </c>
      <c r="F47" s="101">
        <f t="shared" si="1"/>
        <v>29.5</v>
      </c>
      <c r="H47" s="102"/>
      <c r="I47" s="103"/>
      <c r="J47" s="104"/>
      <c r="K47" s="105"/>
    </row>
    <row r="48" spans="1:6" ht="20.25">
      <c r="A48" s="107" t="s">
        <v>85</v>
      </c>
      <c r="B48" s="89">
        <v>30.43746031746031</v>
      </c>
      <c r="C48" s="89">
        <v>10.160925925925927</v>
      </c>
      <c r="E48" s="100">
        <f t="shared" si="0"/>
        <v>10.1609259259</v>
      </c>
      <c r="F48" s="101">
        <f t="shared" si="1"/>
        <v>30.4</v>
      </c>
    </row>
    <row r="49" spans="1:6" ht="20.25">
      <c r="A49" s="107" t="s">
        <v>92</v>
      </c>
      <c r="B49" s="106">
        <v>30.41240740740741</v>
      </c>
      <c r="C49" s="89">
        <v>10.009796296296296</v>
      </c>
      <c r="E49" s="100">
        <f t="shared" si="0"/>
        <v>10.0097962963</v>
      </c>
      <c r="F49" s="101">
        <f t="shared" si="1"/>
        <v>30.4</v>
      </c>
    </row>
    <row r="50" spans="1:6" ht="20.25">
      <c r="A50" s="107" t="s">
        <v>93</v>
      </c>
      <c r="B50" s="89">
        <v>28.144074074074073</v>
      </c>
      <c r="C50" s="89">
        <v>10.229407407407406</v>
      </c>
      <c r="E50" s="100">
        <f t="shared" si="0"/>
        <v>10.2294074074</v>
      </c>
      <c r="F50" s="101">
        <f t="shared" si="1"/>
        <v>28.1</v>
      </c>
    </row>
    <row r="51" spans="1:6" ht="20.25">
      <c r="A51" s="107" t="s">
        <v>90</v>
      </c>
      <c r="B51" s="227">
        <v>29.136</v>
      </c>
      <c r="C51" s="227">
        <v>10.663333333333332</v>
      </c>
      <c r="E51" s="100">
        <f t="shared" si="0"/>
        <v>10.6633333333</v>
      </c>
      <c r="F51" s="101">
        <f t="shared" si="1"/>
        <v>29.1</v>
      </c>
    </row>
    <row r="52" spans="1:6" ht="21" thickBot="1">
      <c r="A52" s="108" t="s">
        <v>91</v>
      </c>
      <c r="B52" s="227">
        <v>29.168611111111108</v>
      </c>
      <c r="C52" s="227">
        <v>10.353129629629628</v>
      </c>
      <c r="E52" s="100">
        <f t="shared" si="0"/>
        <v>10.3531296296</v>
      </c>
      <c r="F52" s="101">
        <f t="shared" si="1"/>
        <v>29.2</v>
      </c>
    </row>
    <row r="53" ht="18">
      <c r="A53" s="107"/>
    </row>
    <row r="54" ht="18.75" thickBot="1">
      <c r="A54" s="108"/>
    </row>
  </sheetData>
  <printOptions/>
  <pageMargins left="0.69" right="0.5118110236220472" top="0.8267716535433072" bottom="0.7874015748031497" header="0.5118110236220472" footer="0.5118110236220472"/>
  <pageSetup horizontalDpi="300" verticalDpi="300" orientation="landscape" paperSize="9" scale="89" r:id="rId3"/>
  <headerFooter alignWithMargins="0">
    <oddHeader>&amp;L&amp;G&amp;CPage &amp;P</oddHeader>
    <oddFooter>&amp;L&amp;D&amp;T&amp;R&amp;F</oddFooter>
  </headerFooter>
  <drawing r:id="rId1"/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3:I23"/>
  <sheetViews>
    <sheetView workbookViewId="0" topLeftCell="A1">
      <selection activeCell="G12" sqref="G12"/>
    </sheetView>
  </sheetViews>
  <sheetFormatPr defaultColWidth="9.00390625" defaultRowHeight="12.75"/>
  <cols>
    <col min="2" max="2" width="23.00390625" style="0" customWidth="1"/>
    <col min="3" max="3" width="11.75390625" style="0" bestFit="1" customWidth="1"/>
    <col min="4" max="4" width="14.375" style="0" bestFit="1" customWidth="1"/>
    <col min="5" max="5" width="15.875" style="0" customWidth="1"/>
    <col min="6" max="6" width="16.75390625" style="0" bestFit="1" customWidth="1"/>
    <col min="7" max="7" width="12.875" style="0" bestFit="1" customWidth="1"/>
    <col min="8" max="8" width="10.75390625" style="0" bestFit="1" customWidth="1"/>
  </cols>
  <sheetData>
    <row r="3" ht="12.75">
      <c r="B3" s="1"/>
    </row>
    <row r="4" ht="22.5">
      <c r="B4" s="81"/>
    </row>
    <row r="5" ht="20.25">
      <c r="B5" s="82"/>
    </row>
    <row r="6" ht="20.25">
      <c r="B6" s="82"/>
    </row>
    <row r="7" ht="20.25">
      <c r="B7" s="82"/>
    </row>
    <row r="8" spans="1:2" ht="15.75">
      <c r="A8" s="5"/>
      <c r="B8" s="83"/>
    </row>
    <row r="9" spans="2:9" ht="15.75">
      <c r="B9" s="154"/>
      <c r="C9" s="154"/>
      <c r="D9" s="154"/>
      <c r="E9" s="154"/>
      <c r="F9" s="154"/>
      <c r="G9" s="154"/>
      <c r="H9" s="155"/>
      <c r="I9" s="2"/>
    </row>
    <row r="10" spans="1:9" ht="18">
      <c r="A10" s="6"/>
      <c r="B10" s="155"/>
      <c r="C10" s="155"/>
      <c r="D10" s="155"/>
      <c r="E10" s="156"/>
      <c r="F10" s="155"/>
      <c r="G10" s="157"/>
      <c r="H10" s="155"/>
      <c r="I10" s="2"/>
    </row>
    <row r="11" spans="2:9" ht="18">
      <c r="B11" s="158"/>
      <c r="C11" s="159"/>
      <c r="D11" s="160"/>
      <c r="E11" s="161"/>
      <c r="F11" s="162"/>
      <c r="G11" s="162"/>
      <c r="H11" s="162"/>
      <c r="I11" s="162"/>
    </row>
    <row r="12" spans="2:9" ht="18">
      <c r="B12" s="158"/>
      <c r="C12" s="159"/>
      <c r="D12" s="160"/>
      <c r="E12" s="161"/>
      <c r="F12" s="162"/>
      <c r="G12" s="162"/>
      <c r="H12" s="162"/>
      <c r="I12" s="163"/>
    </row>
    <row r="13" spans="2:9" ht="18">
      <c r="B13" s="158"/>
      <c r="C13" s="159"/>
      <c r="D13" s="160"/>
      <c r="E13" s="161"/>
      <c r="F13" s="162"/>
      <c r="G13" s="162"/>
      <c r="H13" s="162"/>
      <c r="I13" s="163"/>
    </row>
    <row r="14" spans="2:9" ht="18">
      <c r="B14" s="158"/>
      <c r="C14" s="159"/>
      <c r="D14" s="160"/>
      <c r="E14" s="161"/>
      <c r="F14" s="162"/>
      <c r="G14" s="162"/>
      <c r="H14" s="162"/>
      <c r="I14" s="163"/>
    </row>
    <row r="15" spans="2:9" ht="18">
      <c r="B15" s="158"/>
      <c r="C15" s="159"/>
      <c r="D15" s="160"/>
      <c r="E15" s="161"/>
      <c r="F15" s="162"/>
      <c r="G15" s="162"/>
      <c r="H15" s="162"/>
      <c r="I15" s="163"/>
    </row>
    <row r="16" spans="2:9" ht="18">
      <c r="B16" s="158"/>
      <c r="C16" s="159"/>
      <c r="D16" s="160"/>
      <c r="E16" s="161"/>
      <c r="F16" s="162"/>
      <c r="G16" s="162"/>
      <c r="H16" s="162"/>
      <c r="I16" s="163"/>
    </row>
    <row r="17" spans="2:9" ht="18">
      <c r="B17" s="158"/>
      <c r="C17" s="159"/>
      <c r="D17" s="160"/>
      <c r="E17" s="161"/>
      <c r="F17" s="162"/>
      <c r="G17" s="162"/>
      <c r="H17" s="162"/>
      <c r="I17" s="163"/>
    </row>
    <row r="18" spans="2:9" ht="18">
      <c r="B18" s="158"/>
      <c r="C18" s="159"/>
      <c r="D18" s="160"/>
      <c r="E18" s="161"/>
      <c r="F18" s="162"/>
      <c r="G18" s="162"/>
      <c r="H18" s="162"/>
      <c r="I18" s="163"/>
    </row>
    <row r="19" spans="2:9" ht="18">
      <c r="B19" s="158"/>
      <c r="C19" s="159"/>
      <c r="D19" s="160"/>
      <c r="E19" s="161"/>
      <c r="F19" s="162"/>
      <c r="G19" s="162"/>
      <c r="H19" s="162"/>
      <c r="I19" s="163"/>
    </row>
    <row r="20" spans="2:9" ht="18">
      <c r="B20" s="158"/>
      <c r="C20" s="159"/>
      <c r="D20" s="160"/>
      <c r="E20" s="161"/>
      <c r="F20" s="162"/>
      <c r="G20" s="162"/>
      <c r="H20" s="162"/>
      <c r="I20" s="163"/>
    </row>
    <row r="21" spans="2:9" ht="18">
      <c r="B21" s="158"/>
      <c r="C21" s="159"/>
      <c r="D21" s="160"/>
      <c r="E21" s="161"/>
      <c r="F21" s="162"/>
      <c r="G21" s="162"/>
      <c r="H21" s="162"/>
      <c r="I21" s="163"/>
    </row>
    <row r="23" ht="12.75">
      <c r="B23" s="10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0">
    <pageSetUpPr fitToPage="1"/>
  </sheetPr>
  <dimension ref="A4:O40"/>
  <sheetViews>
    <sheetView showGridLines="0" zoomScale="85" zoomScaleNormal="85" workbookViewId="0" topLeftCell="A1">
      <selection activeCell="J34" sqref="J34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58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/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22"/>
      <c r="F11" s="23"/>
      <c r="G11" s="23"/>
      <c r="H11" s="24"/>
      <c r="I11" s="25"/>
      <c r="J11" s="26"/>
      <c r="K11" s="27"/>
      <c r="L11" s="27"/>
      <c r="M11" s="28"/>
      <c r="N11" s="29">
        <f aca="true" t="shared" si="0" ref="N11:N32">M11*10000/3.75</f>
        <v>0</v>
      </c>
    </row>
    <row r="12" spans="1:14" ht="15.75">
      <c r="A12" s="30"/>
      <c r="C12" s="20">
        <v>2</v>
      </c>
      <c r="D12" s="21" t="s">
        <v>26</v>
      </c>
      <c r="E12" s="31"/>
      <c r="F12" s="23"/>
      <c r="G12" s="23"/>
      <c r="H12" s="24"/>
      <c r="I12" s="25"/>
      <c r="J12" s="26"/>
      <c r="K12" s="27"/>
      <c r="L12" s="27"/>
      <c r="M12" s="32"/>
      <c r="N12" s="33">
        <f t="shared" si="0"/>
        <v>0</v>
      </c>
    </row>
    <row r="13" spans="3:14" ht="15">
      <c r="C13" s="20">
        <v>3</v>
      </c>
      <c r="D13" s="21" t="s">
        <v>27</v>
      </c>
      <c r="E13" s="31"/>
      <c r="F13" s="23"/>
      <c r="G13" s="23"/>
      <c r="H13" s="24"/>
      <c r="I13" s="25"/>
      <c r="J13" s="26"/>
      <c r="K13" s="27"/>
      <c r="L13" s="27"/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31"/>
      <c r="F14" s="23"/>
      <c r="G14" s="23"/>
      <c r="H14" s="24"/>
      <c r="I14" s="25"/>
      <c r="J14" s="26"/>
      <c r="K14" s="27"/>
      <c r="L14" s="27"/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31"/>
      <c r="F15" s="23"/>
      <c r="G15" s="23"/>
      <c r="H15" s="24"/>
      <c r="I15" s="25"/>
      <c r="J15" s="26"/>
      <c r="K15" s="27"/>
      <c r="L15" s="27"/>
      <c r="M15" s="10"/>
      <c r="N15" s="35">
        <f t="shared" si="0"/>
        <v>0</v>
      </c>
    </row>
    <row r="16" spans="3:14" ht="15">
      <c r="C16" s="34">
        <v>6</v>
      </c>
      <c r="D16" s="21" t="s">
        <v>30</v>
      </c>
      <c r="E16" s="36"/>
      <c r="F16" s="36"/>
      <c r="G16" s="36"/>
      <c r="H16" s="36"/>
      <c r="I16" s="37"/>
      <c r="J16" s="26"/>
      <c r="K16" s="27"/>
      <c r="L16" s="27"/>
      <c r="M16" s="10"/>
      <c r="N16" s="35">
        <f t="shared" si="0"/>
        <v>0</v>
      </c>
    </row>
    <row r="17" spans="3:14" ht="15">
      <c r="C17" s="34">
        <v>7</v>
      </c>
      <c r="D17" s="21" t="s">
        <v>31</v>
      </c>
      <c r="E17" s="31"/>
      <c r="F17" s="23"/>
      <c r="G17" s="23"/>
      <c r="H17" s="24"/>
      <c r="I17" s="25"/>
      <c r="J17" s="26"/>
      <c r="K17" s="27"/>
      <c r="L17" s="27"/>
      <c r="M17" s="10"/>
      <c r="N17" s="35">
        <f t="shared" si="0"/>
        <v>0</v>
      </c>
    </row>
    <row r="18" spans="3:14" ht="15">
      <c r="C18" s="34">
        <v>8</v>
      </c>
      <c r="D18" s="21" t="s">
        <v>32</v>
      </c>
      <c r="E18" s="31"/>
      <c r="F18" s="23"/>
      <c r="G18" s="23"/>
      <c r="H18" s="24"/>
      <c r="I18" s="25"/>
      <c r="J18" s="26"/>
      <c r="K18" s="27"/>
      <c r="L18" s="27"/>
      <c r="M18" s="10"/>
      <c r="N18" s="35">
        <f t="shared" si="0"/>
        <v>0</v>
      </c>
    </row>
    <row r="19" spans="3:14" ht="15">
      <c r="C19" s="34">
        <v>9</v>
      </c>
      <c r="D19" s="21" t="s">
        <v>33</v>
      </c>
      <c r="E19" s="31"/>
      <c r="F19" s="23"/>
      <c r="G19" s="23"/>
      <c r="H19" s="24"/>
      <c r="I19" s="25"/>
      <c r="J19" s="26"/>
      <c r="K19" s="27"/>
      <c r="L19" s="27"/>
      <c r="M19" s="10"/>
      <c r="N19" s="35">
        <f t="shared" si="0"/>
        <v>0</v>
      </c>
    </row>
    <row r="20" spans="3:14" ht="15">
      <c r="C20" s="34">
        <v>10</v>
      </c>
      <c r="D20" s="21" t="s">
        <v>34</v>
      </c>
      <c r="E20" s="31"/>
      <c r="F20" s="23"/>
      <c r="G20" s="23"/>
      <c r="H20" s="24"/>
      <c r="I20" s="25"/>
      <c r="J20" s="26"/>
      <c r="K20" s="27"/>
      <c r="L20" s="27"/>
      <c r="M20" s="10"/>
      <c r="N20" s="35">
        <f t="shared" si="0"/>
        <v>0</v>
      </c>
    </row>
    <row r="21" spans="3:14" ht="15.75">
      <c r="C21" s="34">
        <v>11</v>
      </c>
      <c r="D21" s="21" t="s">
        <v>35</v>
      </c>
      <c r="E21" s="55">
        <v>77.2</v>
      </c>
      <c r="F21" s="55">
        <v>312</v>
      </c>
      <c r="G21" s="55">
        <v>6</v>
      </c>
      <c r="H21" s="56">
        <v>1720</v>
      </c>
      <c r="I21" s="57">
        <v>31.8</v>
      </c>
      <c r="J21" s="26">
        <f>(H21*10/(F21*G21))</f>
        <v>9.188034188034187</v>
      </c>
      <c r="K21" s="27">
        <f>ROUND(J21*(1-((I21-14)/86)),2)</f>
        <v>7.29</v>
      </c>
      <c r="L21" s="27">
        <f>ROUND(J21*(1-((I21-15)/85)),2)</f>
        <v>7.37</v>
      </c>
      <c r="M21" s="10"/>
      <c r="N21" s="35">
        <f t="shared" si="0"/>
        <v>0</v>
      </c>
    </row>
    <row r="22" spans="3:14" ht="15.75">
      <c r="C22" s="34">
        <v>12</v>
      </c>
      <c r="D22" s="21" t="s">
        <v>36</v>
      </c>
      <c r="E22" s="58"/>
      <c r="F22" s="59"/>
      <c r="G22" s="59"/>
      <c r="H22" s="60"/>
      <c r="I22" s="61"/>
      <c r="J22" s="26"/>
      <c r="K22" s="27"/>
      <c r="L22" s="27"/>
      <c r="M22" s="10"/>
      <c r="N22" s="35">
        <f t="shared" si="0"/>
        <v>0</v>
      </c>
    </row>
    <row r="23" spans="3:14" ht="15.75">
      <c r="C23" s="34">
        <v>13</v>
      </c>
      <c r="D23" s="21" t="s">
        <v>37</v>
      </c>
      <c r="E23" s="58"/>
      <c r="F23" s="59"/>
      <c r="G23" s="59"/>
      <c r="H23" s="60"/>
      <c r="I23" s="61"/>
      <c r="J23" s="26"/>
      <c r="K23" s="27"/>
      <c r="L23" s="27"/>
      <c r="M23" s="10"/>
      <c r="N23" s="35">
        <f t="shared" si="0"/>
        <v>0</v>
      </c>
    </row>
    <row r="24" spans="3:14" ht="15.75">
      <c r="C24" s="34">
        <v>14</v>
      </c>
      <c r="D24" s="21" t="s">
        <v>38</v>
      </c>
      <c r="E24" s="62"/>
      <c r="F24" s="63"/>
      <c r="G24" s="63"/>
      <c r="H24" s="64"/>
      <c r="I24" s="65"/>
      <c r="J24" s="26"/>
      <c r="K24" s="27"/>
      <c r="L24" s="27"/>
      <c r="M24" s="10"/>
      <c r="N24" s="35">
        <f t="shared" si="0"/>
        <v>0</v>
      </c>
    </row>
    <row r="25" spans="3:14" ht="15.75">
      <c r="C25" s="34">
        <v>15</v>
      </c>
      <c r="D25" s="21" t="s">
        <v>39</v>
      </c>
      <c r="E25" s="55">
        <v>77.2</v>
      </c>
      <c r="F25" s="55">
        <v>312</v>
      </c>
      <c r="G25" s="55">
        <v>6</v>
      </c>
      <c r="H25" s="55">
        <v>1939</v>
      </c>
      <c r="I25" s="55">
        <v>32.4</v>
      </c>
      <c r="J25" s="26">
        <f>(H25*10/(F25*G25))</f>
        <v>10.357905982905983</v>
      </c>
      <c r="K25" s="27">
        <f>ROUND(J25*(1-((I25-14)/86)),2)</f>
        <v>8.14</v>
      </c>
      <c r="L25" s="27">
        <f>ROUND(J25*(1-((I25-15)/85)),2)</f>
        <v>8.24</v>
      </c>
      <c r="M25" s="10"/>
      <c r="N25" s="35">
        <f t="shared" si="0"/>
        <v>0</v>
      </c>
    </row>
    <row r="26" spans="3:14" ht="15.75">
      <c r="C26" s="34">
        <v>16</v>
      </c>
      <c r="D26" s="21" t="s">
        <v>40</v>
      </c>
      <c r="E26" s="66">
        <v>77.2</v>
      </c>
      <c r="F26" s="66">
        <v>312</v>
      </c>
      <c r="G26" s="66">
        <v>6</v>
      </c>
      <c r="H26" s="67">
        <v>1705</v>
      </c>
      <c r="I26" s="68">
        <v>30.4</v>
      </c>
      <c r="J26" s="26">
        <f>(H26*10/(F26*G26))</f>
        <v>9.107905982905983</v>
      </c>
      <c r="K26" s="27">
        <f>ROUND(J26*(1-((I26-14)/86)),2)</f>
        <v>7.37</v>
      </c>
      <c r="L26" s="27">
        <f>ROUND(J26*(1-((I26-15)/85)),2)</f>
        <v>7.46</v>
      </c>
      <c r="M26" s="10"/>
      <c r="N26" s="35">
        <f t="shared" si="0"/>
        <v>0</v>
      </c>
    </row>
    <row r="27" spans="3:14" ht="15.75">
      <c r="C27" s="34">
        <v>17</v>
      </c>
      <c r="D27" s="21" t="s">
        <v>41</v>
      </c>
      <c r="E27" s="69"/>
      <c r="F27" s="59"/>
      <c r="G27" s="59"/>
      <c r="H27" s="60"/>
      <c r="I27" s="61"/>
      <c r="J27" s="26"/>
      <c r="K27" s="27"/>
      <c r="L27" s="27"/>
      <c r="M27" s="10"/>
      <c r="N27" s="35">
        <f t="shared" si="0"/>
        <v>0</v>
      </c>
    </row>
    <row r="28" spans="3:14" ht="15.75">
      <c r="C28" s="34">
        <v>18</v>
      </c>
      <c r="D28" s="21" t="s">
        <v>42</v>
      </c>
      <c r="E28" s="69"/>
      <c r="F28" s="59"/>
      <c r="G28" s="59"/>
      <c r="H28" s="60"/>
      <c r="I28" s="61"/>
      <c r="J28" s="26"/>
      <c r="K28" s="27"/>
      <c r="L28" s="27"/>
      <c r="M28" s="10"/>
      <c r="N28" s="35">
        <f t="shared" si="0"/>
        <v>0</v>
      </c>
    </row>
    <row r="29" spans="3:14" ht="15.75">
      <c r="C29" s="34">
        <v>19</v>
      </c>
      <c r="D29" s="21" t="s">
        <v>43</v>
      </c>
      <c r="E29" s="69"/>
      <c r="F29" s="59"/>
      <c r="G29" s="59"/>
      <c r="H29" s="60"/>
      <c r="I29" s="61"/>
      <c r="J29" s="26"/>
      <c r="K29" s="27"/>
      <c r="L29" s="27"/>
      <c r="M29" s="10"/>
      <c r="N29" s="35">
        <f t="shared" si="0"/>
        <v>0</v>
      </c>
    </row>
    <row r="30" spans="3:15" ht="15.75">
      <c r="C30" s="34">
        <v>20</v>
      </c>
      <c r="D30" s="21" t="s">
        <v>44</v>
      </c>
      <c r="E30" s="55">
        <v>77.2</v>
      </c>
      <c r="F30" s="55">
        <v>312</v>
      </c>
      <c r="G30" s="55">
        <v>6</v>
      </c>
      <c r="H30" s="56">
        <v>1608</v>
      </c>
      <c r="I30" s="57">
        <v>32</v>
      </c>
      <c r="J30" s="26">
        <f>(H30*10/(F30*G30))</f>
        <v>8.58974358974359</v>
      </c>
      <c r="K30" s="27">
        <f>ROUND(J30*(1-((I30-14)/86)),2)</f>
        <v>6.79</v>
      </c>
      <c r="L30" s="27">
        <f>ROUND(J30*(1-((I30-15)/85)),2)</f>
        <v>6.87</v>
      </c>
      <c r="M30" s="10"/>
      <c r="N30" s="35">
        <f t="shared" si="0"/>
        <v>0</v>
      </c>
      <c r="O30" t="s">
        <v>45</v>
      </c>
    </row>
    <row r="31" spans="3:14" ht="15.75">
      <c r="C31" s="34">
        <v>21</v>
      </c>
      <c r="D31" s="21" t="s">
        <v>46</v>
      </c>
      <c r="E31" s="69"/>
      <c r="F31" s="59"/>
      <c r="G31" s="59"/>
      <c r="H31" s="60"/>
      <c r="I31" s="61"/>
      <c r="J31" s="26"/>
      <c r="K31" s="27"/>
      <c r="L31" s="27"/>
      <c r="M31" s="10"/>
      <c r="N31" s="35">
        <f t="shared" si="0"/>
        <v>0</v>
      </c>
    </row>
    <row r="32" spans="3:14" ht="15.75">
      <c r="C32" s="34">
        <v>22</v>
      </c>
      <c r="D32" s="21" t="s">
        <v>47</v>
      </c>
      <c r="E32" s="69"/>
      <c r="F32" s="59"/>
      <c r="G32" s="59"/>
      <c r="H32" s="60"/>
      <c r="I32" s="61"/>
      <c r="J32" s="26"/>
      <c r="K32" s="27"/>
      <c r="L32" s="27"/>
      <c r="M32" s="10"/>
      <c r="N32" s="35">
        <f t="shared" si="0"/>
        <v>0</v>
      </c>
    </row>
    <row r="33" spans="3:12" ht="15.75">
      <c r="C33" s="32">
        <v>23</v>
      </c>
      <c r="D33" s="21" t="s">
        <v>48</v>
      </c>
      <c r="E33" s="69"/>
      <c r="F33" s="59"/>
      <c r="G33" s="59"/>
      <c r="H33" s="60"/>
      <c r="I33" s="61"/>
      <c r="J33" s="26"/>
      <c r="K33" s="27"/>
      <c r="L33" s="27"/>
    </row>
    <row r="34" spans="3:15" ht="15.75">
      <c r="C34" s="32">
        <v>24</v>
      </c>
      <c r="D34" s="21" t="s">
        <v>49</v>
      </c>
      <c r="E34" s="55"/>
      <c r="F34" s="55"/>
      <c r="G34" s="55"/>
      <c r="H34" s="70"/>
      <c r="I34" s="71"/>
      <c r="J34" s="26"/>
      <c r="K34" s="27"/>
      <c r="L34" s="27"/>
      <c r="O34" t="s">
        <v>59</v>
      </c>
    </row>
    <row r="35" spans="3:12" ht="15.75">
      <c r="C35" s="32">
        <v>25</v>
      </c>
      <c r="D35" s="21" t="s">
        <v>50</v>
      </c>
      <c r="E35" s="55">
        <v>77.2</v>
      </c>
      <c r="F35" s="55">
        <v>312</v>
      </c>
      <c r="G35" s="55">
        <v>6</v>
      </c>
      <c r="H35" s="72">
        <v>1472</v>
      </c>
      <c r="I35" s="71">
        <v>33.1</v>
      </c>
      <c r="J35" s="26">
        <f>(H35*10/(F35*G35))</f>
        <v>7.863247863247863</v>
      </c>
      <c r="K35" s="27">
        <f>ROUND(J35*(1-((I35-14)/86)),2)</f>
        <v>6.12</v>
      </c>
      <c r="L35" s="27">
        <f>ROUND(J35*(1-((I35-15)/85)),2)</f>
        <v>6.19</v>
      </c>
    </row>
    <row r="36" spans="3:12" ht="15.75">
      <c r="C36" s="32">
        <v>26</v>
      </c>
      <c r="D36" s="21" t="s">
        <v>51</v>
      </c>
      <c r="E36" s="55">
        <v>77.2</v>
      </c>
      <c r="F36" s="55">
        <v>312</v>
      </c>
      <c r="G36" s="55">
        <v>6</v>
      </c>
      <c r="H36" s="72">
        <v>1401</v>
      </c>
      <c r="I36" s="71">
        <v>31.3</v>
      </c>
      <c r="J36" s="26">
        <f>(H36*10/(F36*G36))</f>
        <v>7.483974358974359</v>
      </c>
      <c r="K36" s="27">
        <f>ROUND(J36*(1-((I36-14)/86)),2)</f>
        <v>5.98</v>
      </c>
      <c r="L36" s="27">
        <f>ROUND(J36*(1-((I36-15)/85)),2)</f>
        <v>6.05</v>
      </c>
    </row>
    <row r="37" spans="3:12" ht="15.75">
      <c r="C37" s="32">
        <v>27</v>
      </c>
      <c r="D37" s="21" t="s">
        <v>52</v>
      </c>
      <c r="E37" s="69"/>
      <c r="F37" s="59"/>
      <c r="G37" s="59"/>
      <c r="H37" s="60"/>
      <c r="I37" s="61"/>
      <c r="J37" s="26"/>
      <c r="K37" s="27"/>
      <c r="L37" s="27"/>
    </row>
    <row r="38" spans="3:15" ht="15.75">
      <c r="C38" s="32">
        <v>28</v>
      </c>
      <c r="D38" s="21" t="s">
        <v>53</v>
      </c>
      <c r="E38" s="55"/>
      <c r="F38" s="55"/>
      <c r="G38" s="55"/>
      <c r="H38" s="70"/>
      <c r="I38" s="71"/>
      <c r="J38" s="26"/>
      <c r="K38" s="27"/>
      <c r="L38" s="27"/>
      <c r="O38" t="s">
        <v>59</v>
      </c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31.833333333333332</v>
      </c>
      <c r="J40" s="47">
        <f>AVERAGE(J11:J39)</f>
        <v>8.765135327635328</v>
      </c>
      <c r="K40" s="47">
        <f>AVERAGE(K11:K39)</f>
        <v>6.948333333333333</v>
      </c>
      <c r="L40" s="47">
        <f>AVERAGE(L11:L39)</f>
        <v>7.03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9">
    <pageSetUpPr fitToPage="1"/>
  </sheetPr>
  <dimension ref="A4:O40"/>
  <sheetViews>
    <sheetView showGridLines="0" zoomScale="85" zoomScaleNormal="85" workbookViewId="0" topLeftCell="A1">
      <selection activeCell="J34" sqref="J34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60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/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22"/>
      <c r="F11" s="23"/>
      <c r="G11" s="23"/>
      <c r="H11" s="24"/>
      <c r="I11" s="25"/>
      <c r="J11" s="26"/>
      <c r="K11" s="27"/>
      <c r="L11" s="27"/>
      <c r="M11" s="28"/>
      <c r="N11" s="29">
        <f aca="true" t="shared" si="0" ref="N11:N32">M11*10000/3.75</f>
        <v>0</v>
      </c>
    </row>
    <row r="12" spans="1:14" ht="15.75">
      <c r="A12" s="30"/>
      <c r="C12" s="20">
        <v>2</v>
      </c>
      <c r="D12" s="21" t="s">
        <v>26</v>
      </c>
      <c r="E12" s="31"/>
      <c r="F12" s="23"/>
      <c r="G12" s="23"/>
      <c r="H12" s="24"/>
      <c r="I12" s="25"/>
      <c r="J12" s="26"/>
      <c r="K12" s="27"/>
      <c r="L12" s="27"/>
      <c r="M12" s="32"/>
      <c r="N12" s="33">
        <f t="shared" si="0"/>
        <v>0</v>
      </c>
    </row>
    <row r="13" spans="3:14" ht="15">
      <c r="C13" s="20">
        <v>3</v>
      </c>
      <c r="D13" s="21" t="s">
        <v>27</v>
      </c>
      <c r="E13" s="31"/>
      <c r="F13" s="23"/>
      <c r="G13" s="23"/>
      <c r="H13" s="24"/>
      <c r="I13" s="25"/>
      <c r="J13" s="26"/>
      <c r="K13" s="27"/>
      <c r="L13" s="27"/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31"/>
      <c r="F14" s="23"/>
      <c r="G14" s="23"/>
      <c r="H14" s="24"/>
      <c r="I14" s="25"/>
      <c r="J14" s="26"/>
      <c r="K14" s="27"/>
      <c r="L14" s="27"/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31"/>
      <c r="F15" s="23"/>
      <c r="G15" s="23"/>
      <c r="H15" s="24"/>
      <c r="I15" s="25"/>
      <c r="J15" s="26"/>
      <c r="K15" s="27"/>
      <c r="L15" s="27"/>
      <c r="M15" s="10"/>
      <c r="N15" s="35">
        <f t="shared" si="0"/>
        <v>0</v>
      </c>
    </row>
    <row r="16" spans="3:14" ht="15">
      <c r="C16" s="34">
        <v>6</v>
      </c>
      <c r="D16" s="21" t="s">
        <v>30</v>
      </c>
      <c r="E16" s="36"/>
      <c r="F16" s="36"/>
      <c r="G16" s="36"/>
      <c r="H16" s="36"/>
      <c r="I16" s="37"/>
      <c r="J16" s="26"/>
      <c r="K16" s="27"/>
      <c r="L16" s="27"/>
      <c r="M16" s="10"/>
      <c r="N16" s="35">
        <f t="shared" si="0"/>
        <v>0</v>
      </c>
    </row>
    <row r="17" spans="3:14" ht="15">
      <c r="C17" s="34">
        <v>7</v>
      </c>
      <c r="D17" s="21" t="s">
        <v>31</v>
      </c>
      <c r="E17" s="31"/>
      <c r="F17" s="23"/>
      <c r="G17" s="23"/>
      <c r="H17" s="24"/>
      <c r="I17" s="25"/>
      <c r="J17" s="26"/>
      <c r="K17" s="27"/>
      <c r="L17" s="27"/>
      <c r="M17" s="10"/>
      <c r="N17" s="35">
        <f t="shared" si="0"/>
        <v>0</v>
      </c>
    </row>
    <row r="18" spans="3:14" ht="15">
      <c r="C18" s="34">
        <v>8</v>
      </c>
      <c r="D18" s="21" t="s">
        <v>32</v>
      </c>
      <c r="E18" s="31"/>
      <c r="F18" s="23"/>
      <c r="G18" s="23"/>
      <c r="H18" s="24"/>
      <c r="I18" s="25"/>
      <c r="J18" s="26"/>
      <c r="K18" s="27"/>
      <c r="L18" s="27"/>
      <c r="M18" s="10"/>
      <c r="N18" s="35">
        <f t="shared" si="0"/>
        <v>0</v>
      </c>
    </row>
    <row r="19" spans="3:14" ht="15">
      <c r="C19" s="34">
        <v>9</v>
      </c>
      <c r="D19" s="21" t="s">
        <v>33</v>
      </c>
      <c r="E19" s="31"/>
      <c r="F19" s="23"/>
      <c r="G19" s="23"/>
      <c r="H19" s="24"/>
      <c r="I19" s="25"/>
      <c r="J19" s="26"/>
      <c r="K19" s="27"/>
      <c r="L19" s="27"/>
      <c r="M19" s="10"/>
      <c r="N19" s="35">
        <f t="shared" si="0"/>
        <v>0</v>
      </c>
    </row>
    <row r="20" spans="3:14" ht="15">
      <c r="C20" s="34">
        <v>10</v>
      </c>
      <c r="D20" s="21" t="s">
        <v>34</v>
      </c>
      <c r="E20" s="31"/>
      <c r="F20" s="23"/>
      <c r="G20" s="23"/>
      <c r="H20" s="24"/>
      <c r="I20" s="25"/>
      <c r="J20" s="26"/>
      <c r="K20" s="27"/>
      <c r="L20" s="27"/>
      <c r="M20" s="10"/>
      <c r="N20" s="35">
        <f t="shared" si="0"/>
        <v>0</v>
      </c>
    </row>
    <row r="21" spans="3:14" ht="15">
      <c r="C21" s="34">
        <v>11</v>
      </c>
      <c r="D21" s="21" t="s">
        <v>35</v>
      </c>
      <c r="E21" s="31"/>
      <c r="F21" s="23"/>
      <c r="G21" s="23"/>
      <c r="H21" s="24"/>
      <c r="I21" s="25"/>
      <c r="J21" s="26"/>
      <c r="K21" s="27"/>
      <c r="L21" s="27"/>
      <c r="M21" s="10"/>
      <c r="N21" s="35">
        <f t="shared" si="0"/>
        <v>0</v>
      </c>
    </row>
    <row r="22" spans="3:14" ht="15">
      <c r="C22" s="34">
        <v>12</v>
      </c>
      <c r="D22" s="21" t="s">
        <v>36</v>
      </c>
      <c r="E22" s="31"/>
      <c r="F22" s="23"/>
      <c r="G22" s="23"/>
      <c r="H22" s="24"/>
      <c r="I22" s="25"/>
      <c r="J22" s="26"/>
      <c r="K22" s="27"/>
      <c r="L22" s="27"/>
      <c r="M22" s="10"/>
      <c r="N22" s="35">
        <f t="shared" si="0"/>
        <v>0</v>
      </c>
    </row>
    <row r="23" spans="3:14" ht="15">
      <c r="C23" s="34">
        <v>13</v>
      </c>
      <c r="D23" s="21" t="s">
        <v>37</v>
      </c>
      <c r="E23" s="31"/>
      <c r="F23" s="23"/>
      <c r="G23" s="23"/>
      <c r="H23" s="24"/>
      <c r="I23" s="25"/>
      <c r="J23" s="26"/>
      <c r="K23" s="27"/>
      <c r="L23" s="27"/>
      <c r="M23" s="10"/>
      <c r="N23" s="35">
        <f t="shared" si="0"/>
        <v>0</v>
      </c>
    </row>
    <row r="24" spans="3:14" ht="15">
      <c r="C24" s="34">
        <v>14</v>
      </c>
      <c r="D24" s="21" t="s">
        <v>38</v>
      </c>
      <c r="E24" s="45"/>
      <c r="F24" s="23"/>
      <c r="G24" s="23"/>
      <c r="H24" s="24"/>
      <c r="I24" s="25"/>
      <c r="J24" s="26"/>
      <c r="K24" s="27"/>
      <c r="L24" s="27"/>
      <c r="M24" s="10"/>
      <c r="N24" s="35">
        <f t="shared" si="0"/>
        <v>0</v>
      </c>
    </row>
    <row r="25" spans="3:14" ht="15">
      <c r="C25" s="34">
        <v>15</v>
      </c>
      <c r="D25" s="21" t="s">
        <v>39</v>
      </c>
      <c r="E25" s="45"/>
      <c r="F25" s="23"/>
      <c r="G25" s="23"/>
      <c r="H25" s="24"/>
      <c r="I25" s="25"/>
      <c r="J25" s="26"/>
      <c r="K25" s="27"/>
      <c r="L25" s="27"/>
      <c r="M25" s="10"/>
      <c r="N25" s="35">
        <f t="shared" si="0"/>
        <v>0</v>
      </c>
    </row>
    <row r="26" spans="3:14" ht="15.75">
      <c r="C26" s="34">
        <v>16</v>
      </c>
      <c r="D26" s="21" t="s">
        <v>40</v>
      </c>
      <c r="E26" s="73">
        <v>75.5</v>
      </c>
      <c r="F26" s="74">
        <v>254.6</v>
      </c>
      <c r="G26" s="55">
        <v>7.5</v>
      </c>
      <c r="H26" s="56">
        <v>2191</v>
      </c>
      <c r="I26" s="57">
        <v>30.36</v>
      </c>
      <c r="J26" s="26">
        <f>(H26*10/(F26*G26))</f>
        <v>11.474207907829275</v>
      </c>
      <c r="K26" s="27">
        <f>ROUND(J26*(1-((I26-14)/86)),2)</f>
        <v>9.29</v>
      </c>
      <c r="L26" s="27">
        <f>ROUND(J26*(1-((I26-15)/85)),2)</f>
        <v>9.4</v>
      </c>
      <c r="M26" s="10"/>
      <c r="N26" s="35">
        <f t="shared" si="0"/>
        <v>0</v>
      </c>
    </row>
    <row r="27" spans="3:14" ht="15.75">
      <c r="C27" s="34">
        <v>17</v>
      </c>
      <c r="D27" s="21" t="s">
        <v>41</v>
      </c>
      <c r="E27" s="69"/>
      <c r="F27" s="59"/>
      <c r="G27" s="59"/>
      <c r="H27" s="60"/>
      <c r="I27" s="61"/>
      <c r="J27" s="26"/>
      <c r="K27" s="27"/>
      <c r="L27" s="27"/>
      <c r="M27" s="10"/>
      <c r="N27" s="35">
        <f t="shared" si="0"/>
        <v>0</v>
      </c>
    </row>
    <row r="28" spans="3:14" ht="15.75">
      <c r="C28" s="34">
        <v>18</v>
      </c>
      <c r="D28" s="21" t="s">
        <v>42</v>
      </c>
      <c r="E28" s="69"/>
      <c r="F28" s="59"/>
      <c r="G28" s="59"/>
      <c r="H28" s="60"/>
      <c r="I28" s="61"/>
      <c r="J28" s="26"/>
      <c r="K28" s="27"/>
      <c r="L28" s="27"/>
      <c r="M28" s="10"/>
      <c r="N28" s="35">
        <f t="shared" si="0"/>
        <v>0</v>
      </c>
    </row>
    <row r="29" spans="3:14" ht="15.75">
      <c r="C29" s="34">
        <v>19</v>
      </c>
      <c r="D29" s="21" t="s">
        <v>43</v>
      </c>
      <c r="E29" s="69"/>
      <c r="F29" s="59"/>
      <c r="G29" s="59"/>
      <c r="H29" s="60"/>
      <c r="I29" s="61"/>
      <c r="J29" s="26"/>
      <c r="K29" s="27"/>
      <c r="L29" s="27"/>
      <c r="M29" s="10"/>
      <c r="N29" s="35">
        <f t="shared" si="0"/>
        <v>0</v>
      </c>
    </row>
    <row r="30" spans="3:15" ht="15.75">
      <c r="C30" s="34">
        <v>20</v>
      </c>
      <c r="D30" s="21" t="s">
        <v>44</v>
      </c>
      <c r="E30" s="73">
        <v>80.8</v>
      </c>
      <c r="F30" s="74">
        <v>259.4</v>
      </c>
      <c r="G30" s="55">
        <v>7.5</v>
      </c>
      <c r="H30" s="56">
        <v>2142</v>
      </c>
      <c r="I30" s="57">
        <v>28</v>
      </c>
      <c r="J30" s="26">
        <f>(H30*10/(F30*G30))</f>
        <v>11.010023130300695</v>
      </c>
      <c r="K30" s="27">
        <f>ROUND(J30*(1-((I30-14)/86)),2)</f>
        <v>9.22</v>
      </c>
      <c r="L30" s="27">
        <f>ROUND(J30*(1-((I30-15)/85)),2)</f>
        <v>9.33</v>
      </c>
      <c r="M30" s="10"/>
      <c r="N30" s="35">
        <f t="shared" si="0"/>
        <v>0</v>
      </c>
      <c r="O30" t="s">
        <v>45</v>
      </c>
    </row>
    <row r="31" spans="3:14" ht="15.75">
      <c r="C31" s="34">
        <v>21</v>
      </c>
      <c r="D31" s="21" t="s">
        <v>46</v>
      </c>
      <c r="E31" s="62"/>
      <c r="F31" s="63"/>
      <c r="G31" s="63"/>
      <c r="H31" s="64"/>
      <c r="I31" s="65"/>
      <c r="J31" s="26"/>
      <c r="K31" s="27"/>
      <c r="L31" s="27"/>
      <c r="M31" s="10"/>
      <c r="N31" s="35">
        <f t="shared" si="0"/>
        <v>0</v>
      </c>
    </row>
    <row r="32" spans="3:14" ht="15.75">
      <c r="C32" s="34">
        <v>22</v>
      </c>
      <c r="D32" s="21" t="s">
        <v>47</v>
      </c>
      <c r="E32" s="55">
        <v>73.8</v>
      </c>
      <c r="F32" s="55">
        <v>253.8</v>
      </c>
      <c r="G32" s="55">
        <v>7.5</v>
      </c>
      <c r="H32" s="55">
        <v>2226</v>
      </c>
      <c r="I32" s="55">
        <v>31.7</v>
      </c>
      <c r="J32" s="26">
        <f>(H32*10/(F32*G32))</f>
        <v>11.69424743892829</v>
      </c>
      <c r="K32" s="27">
        <f>ROUND(J32*(1-((I32-14)/86)),2)</f>
        <v>9.29</v>
      </c>
      <c r="L32" s="27">
        <f>ROUND(J32*(1-((I32-15)/85)),2)</f>
        <v>9.4</v>
      </c>
      <c r="M32" s="10"/>
      <c r="N32" s="35">
        <f t="shared" si="0"/>
        <v>0</v>
      </c>
    </row>
    <row r="33" spans="3:12" ht="15.75">
      <c r="C33" s="32">
        <v>23</v>
      </c>
      <c r="D33" s="21" t="s">
        <v>48</v>
      </c>
      <c r="E33" s="69"/>
      <c r="F33" s="59"/>
      <c r="G33" s="59"/>
      <c r="H33" s="60"/>
      <c r="I33" s="61"/>
      <c r="J33" s="26"/>
      <c r="K33" s="27"/>
      <c r="L33" s="27"/>
    </row>
    <row r="34" spans="3:12" ht="15.75">
      <c r="C34" s="32">
        <v>24</v>
      </c>
      <c r="D34" s="21" t="s">
        <v>49</v>
      </c>
      <c r="E34" s="75">
        <v>78.2</v>
      </c>
      <c r="F34" s="76">
        <v>260.2</v>
      </c>
      <c r="G34" s="55">
        <v>7.5</v>
      </c>
      <c r="H34" s="72">
        <v>2209</v>
      </c>
      <c r="I34" s="71">
        <v>31.3</v>
      </c>
      <c r="J34" s="26">
        <f>(H34*10/(F34*G34))</f>
        <v>11.31949782218806</v>
      </c>
      <c r="K34" s="27">
        <f>ROUND(J34*(1-((I34-14)/86)),2)</f>
        <v>9.04</v>
      </c>
      <c r="L34" s="27">
        <f>ROUND(J34*(1-((I34-15)/85)),2)</f>
        <v>9.15</v>
      </c>
    </row>
    <row r="35" spans="3:12" ht="15.75">
      <c r="C35" s="32">
        <v>25</v>
      </c>
      <c r="D35" s="21" t="s">
        <v>50</v>
      </c>
      <c r="E35" s="75">
        <v>81.8</v>
      </c>
      <c r="F35" s="76">
        <v>261</v>
      </c>
      <c r="G35" s="55">
        <v>7.5</v>
      </c>
      <c r="H35" s="72">
        <v>2445</v>
      </c>
      <c r="I35" s="71">
        <v>27.06</v>
      </c>
      <c r="J35" s="26">
        <f>(H35*10/(F35*G35))</f>
        <v>12.490421455938698</v>
      </c>
      <c r="K35" s="27">
        <f>ROUND(J35*(1-((I35-14)/86)),2)</f>
        <v>10.59</v>
      </c>
      <c r="L35" s="27">
        <f>ROUND(J35*(1-((I35-15)/85)),2)</f>
        <v>10.72</v>
      </c>
    </row>
    <row r="36" spans="3:12" ht="15.75">
      <c r="C36" s="32">
        <v>26</v>
      </c>
      <c r="D36" s="21" t="s">
        <v>51</v>
      </c>
      <c r="E36" s="75">
        <v>79.1</v>
      </c>
      <c r="F36" s="76">
        <v>261.8</v>
      </c>
      <c r="G36" s="55">
        <v>7.5</v>
      </c>
      <c r="H36" s="72">
        <v>2100</v>
      </c>
      <c r="I36" s="71">
        <v>30.53</v>
      </c>
      <c r="J36" s="26">
        <f>(H36*10/(F36*G36))</f>
        <v>10.695187165775401</v>
      </c>
      <c r="K36" s="27">
        <f>ROUND(J36*(1-((I36-14)/86)),2)</f>
        <v>8.64</v>
      </c>
      <c r="L36" s="27">
        <f>ROUND(J36*(1-((I36-15)/85)),2)</f>
        <v>8.74</v>
      </c>
    </row>
    <row r="37" spans="3:12" ht="15.75">
      <c r="C37" s="32">
        <v>27</v>
      </c>
      <c r="D37" s="21" t="s">
        <v>52</v>
      </c>
      <c r="E37" s="69"/>
      <c r="F37" s="59"/>
      <c r="G37" s="59"/>
      <c r="H37" s="60"/>
      <c r="I37" s="61"/>
      <c r="J37" s="26"/>
      <c r="K37" s="27"/>
      <c r="L37" s="27"/>
    </row>
    <row r="38" spans="3:12" ht="15.75">
      <c r="C38" s="32">
        <v>28</v>
      </c>
      <c r="D38" s="21" t="s">
        <v>53</v>
      </c>
      <c r="E38" s="75">
        <v>72</v>
      </c>
      <c r="F38" s="75">
        <v>262.6</v>
      </c>
      <c r="G38" s="77">
        <v>7.5</v>
      </c>
      <c r="H38" s="75">
        <v>2323</v>
      </c>
      <c r="I38" s="71">
        <v>28</v>
      </c>
      <c r="J38" s="26">
        <f>(H38*10/(F38*G38))</f>
        <v>11.794871794871794</v>
      </c>
      <c r="K38" s="27">
        <f>ROUND(J38*(1-((I38-14)/86)),2)</f>
        <v>9.87</v>
      </c>
      <c r="L38" s="27">
        <f>ROUND(J38*(1-((I38-15)/85)),2)</f>
        <v>9.99</v>
      </c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29.564285714285713</v>
      </c>
      <c r="J40" s="47">
        <f>AVERAGE(J11:J39)</f>
        <v>11.49692238797603</v>
      </c>
      <c r="K40" s="47">
        <f>AVERAGE(K11:K39)</f>
        <v>9.42</v>
      </c>
      <c r="L40" s="47">
        <f>AVERAGE(L11:L39)</f>
        <v>9.532857142857143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8">
    <pageSetUpPr fitToPage="1"/>
  </sheetPr>
  <dimension ref="A4:O40"/>
  <sheetViews>
    <sheetView showGridLines="0" zoomScale="85" zoomScaleNormal="85" workbookViewId="0" topLeftCell="A1">
      <selection activeCell="J34" sqref="J34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61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 t="s">
        <v>62</v>
      </c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22"/>
      <c r="F11" s="23"/>
      <c r="G11" s="23"/>
      <c r="H11" s="24"/>
      <c r="I11" s="25"/>
      <c r="J11" s="26"/>
      <c r="K11" s="27"/>
      <c r="L11" s="27"/>
      <c r="M11" s="28"/>
      <c r="N11" s="29">
        <f aca="true" t="shared" si="0" ref="N11:N32">M11*10000/3.75</f>
        <v>0</v>
      </c>
    </row>
    <row r="12" spans="1:14" ht="15.75">
      <c r="A12" s="30"/>
      <c r="C12" s="20">
        <v>2</v>
      </c>
      <c r="D12" s="21" t="s">
        <v>26</v>
      </c>
      <c r="E12" s="31"/>
      <c r="F12" s="23"/>
      <c r="G12" s="23"/>
      <c r="H12" s="24"/>
      <c r="I12" s="25"/>
      <c r="J12" s="26"/>
      <c r="K12" s="27"/>
      <c r="L12" s="27"/>
      <c r="M12" s="32"/>
      <c r="N12" s="33">
        <f t="shared" si="0"/>
        <v>0</v>
      </c>
    </row>
    <row r="13" spans="3:14" ht="15">
      <c r="C13" s="20">
        <v>3</v>
      </c>
      <c r="D13" s="21" t="s">
        <v>27</v>
      </c>
      <c r="E13" s="31"/>
      <c r="F13" s="23"/>
      <c r="G13" s="23"/>
      <c r="H13" s="24"/>
      <c r="I13" s="25"/>
      <c r="J13" s="26"/>
      <c r="K13" s="27"/>
      <c r="L13" s="27"/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31"/>
      <c r="F14" s="23"/>
      <c r="G14" s="23"/>
      <c r="H14" s="24"/>
      <c r="I14" s="25"/>
      <c r="J14" s="26"/>
      <c r="K14" s="27"/>
      <c r="L14" s="27"/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31"/>
      <c r="F15" s="23"/>
      <c r="G15" s="23"/>
      <c r="H15" s="24"/>
      <c r="I15" s="25"/>
      <c r="J15" s="26"/>
      <c r="K15" s="27"/>
      <c r="L15" s="27"/>
      <c r="M15" s="10"/>
      <c r="N15" s="35">
        <f t="shared" si="0"/>
        <v>0</v>
      </c>
    </row>
    <row r="16" spans="3:14" ht="15">
      <c r="C16" s="34">
        <v>6</v>
      </c>
      <c r="D16" s="21" t="s">
        <v>30</v>
      </c>
      <c r="E16" s="36"/>
      <c r="F16" s="36"/>
      <c r="G16" s="36"/>
      <c r="H16" s="36"/>
      <c r="I16" s="37"/>
      <c r="J16" s="26"/>
      <c r="K16" s="27"/>
      <c r="L16" s="27"/>
      <c r="M16" s="10"/>
      <c r="N16" s="35">
        <f t="shared" si="0"/>
        <v>0</v>
      </c>
    </row>
    <row r="17" spans="3:14" ht="15">
      <c r="C17" s="34">
        <v>7</v>
      </c>
      <c r="D17" s="21" t="s">
        <v>31</v>
      </c>
      <c r="E17" s="31"/>
      <c r="F17" s="23"/>
      <c r="G17" s="23"/>
      <c r="H17" s="24"/>
      <c r="I17" s="25"/>
      <c r="J17" s="26"/>
      <c r="K17" s="27"/>
      <c r="L17" s="27"/>
      <c r="M17" s="10"/>
      <c r="N17" s="35">
        <f t="shared" si="0"/>
        <v>0</v>
      </c>
    </row>
    <row r="18" spans="3:14" ht="15">
      <c r="C18" s="34">
        <v>8</v>
      </c>
      <c r="D18" s="21" t="s">
        <v>32</v>
      </c>
      <c r="E18" s="31"/>
      <c r="F18" s="23"/>
      <c r="G18" s="23"/>
      <c r="H18" s="24"/>
      <c r="I18" s="25"/>
      <c r="J18" s="26"/>
      <c r="K18" s="27"/>
      <c r="L18" s="27"/>
      <c r="M18" s="10"/>
      <c r="N18" s="35">
        <f t="shared" si="0"/>
        <v>0</v>
      </c>
    </row>
    <row r="19" spans="3:14" ht="15">
      <c r="C19" s="34">
        <v>9</v>
      </c>
      <c r="D19" s="21" t="s">
        <v>33</v>
      </c>
      <c r="E19" s="31"/>
      <c r="F19" s="23"/>
      <c r="G19" s="23"/>
      <c r="H19" s="24"/>
      <c r="I19" s="25"/>
      <c r="J19" s="26"/>
      <c r="K19" s="27"/>
      <c r="L19" s="27"/>
      <c r="M19" s="10"/>
      <c r="N19" s="35">
        <f t="shared" si="0"/>
        <v>0</v>
      </c>
    </row>
    <row r="20" spans="3:14" ht="15">
      <c r="C20" s="34">
        <v>10</v>
      </c>
      <c r="D20" s="21" t="s">
        <v>34</v>
      </c>
      <c r="E20" s="31"/>
      <c r="F20" s="23"/>
      <c r="G20" s="23"/>
      <c r="H20" s="24"/>
      <c r="I20" s="25"/>
      <c r="J20" s="26"/>
      <c r="K20" s="27"/>
      <c r="L20" s="27"/>
      <c r="M20" s="10"/>
      <c r="N20" s="35">
        <f t="shared" si="0"/>
        <v>0</v>
      </c>
    </row>
    <row r="21" spans="3:14" ht="15">
      <c r="C21" s="34">
        <v>11</v>
      </c>
      <c r="D21" s="21" t="s">
        <v>35</v>
      </c>
      <c r="E21" s="31"/>
      <c r="F21" s="23"/>
      <c r="G21" s="23"/>
      <c r="H21" s="24"/>
      <c r="I21" s="25"/>
      <c r="J21" s="26"/>
      <c r="K21" s="27"/>
      <c r="L21" s="27"/>
      <c r="M21" s="10"/>
      <c r="N21" s="35">
        <f t="shared" si="0"/>
        <v>0</v>
      </c>
    </row>
    <row r="22" spans="3:14" ht="15.75">
      <c r="C22" s="34">
        <v>12</v>
      </c>
      <c r="D22" s="21" t="s">
        <v>36</v>
      </c>
      <c r="E22" s="75">
        <v>79.1</v>
      </c>
      <c r="F22" s="71">
        <v>250.9</v>
      </c>
      <c r="G22" s="55">
        <v>9</v>
      </c>
      <c r="H22" s="78">
        <v>3041</v>
      </c>
      <c r="I22" s="71">
        <v>28.93</v>
      </c>
      <c r="J22" s="26">
        <f>(H22*10/(F22*G22))</f>
        <v>13.467074088835748</v>
      </c>
      <c r="K22" s="27">
        <f>ROUND(J22*(1-((I22-14)/86)),2)</f>
        <v>11.13</v>
      </c>
      <c r="L22" s="27">
        <f>ROUND(J22*(1-((I22-15)/85)),2)</f>
        <v>11.26</v>
      </c>
      <c r="M22" s="10"/>
      <c r="N22" s="35">
        <f t="shared" si="0"/>
        <v>0</v>
      </c>
    </row>
    <row r="23" spans="3:14" ht="15.75">
      <c r="C23" s="34">
        <v>13</v>
      </c>
      <c r="D23" s="21" t="s">
        <v>37</v>
      </c>
      <c r="E23" s="58"/>
      <c r="F23" s="59"/>
      <c r="G23" s="59"/>
      <c r="H23" s="60"/>
      <c r="I23" s="61"/>
      <c r="J23" s="26"/>
      <c r="K23" s="27"/>
      <c r="L23" s="27"/>
      <c r="M23" s="10"/>
      <c r="N23" s="35">
        <f t="shared" si="0"/>
        <v>0</v>
      </c>
    </row>
    <row r="24" spans="3:14" ht="15.75">
      <c r="C24" s="34">
        <v>14</v>
      </c>
      <c r="D24" s="21" t="s">
        <v>38</v>
      </c>
      <c r="E24" s="69"/>
      <c r="F24" s="59"/>
      <c r="G24" s="59"/>
      <c r="H24" s="60"/>
      <c r="I24" s="61"/>
      <c r="J24" s="26"/>
      <c r="K24" s="27"/>
      <c r="L24" s="27"/>
      <c r="M24" s="10"/>
      <c r="N24" s="35">
        <f t="shared" si="0"/>
        <v>0</v>
      </c>
    </row>
    <row r="25" spans="3:14" ht="15.75">
      <c r="C25" s="34">
        <v>15</v>
      </c>
      <c r="D25" s="21" t="s">
        <v>39</v>
      </c>
      <c r="E25" s="75">
        <v>80.8</v>
      </c>
      <c r="F25" s="71">
        <v>250.6</v>
      </c>
      <c r="G25" s="55">
        <v>9</v>
      </c>
      <c r="H25" s="78">
        <v>3329</v>
      </c>
      <c r="I25" s="71">
        <v>30.46</v>
      </c>
      <c r="J25" s="26">
        <f>(H25*10/(F25*G25))</f>
        <v>14.760131240578167</v>
      </c>
      <c r="K25" s="27">
        <f>ROUND(J25*(1-((I25-14)/86)),2)</f>
        <v>11.94</v>
      </c>
      <c r="L25" s="27">
        <f>ROUND(J25*(1-((I25-15)/85)),2)</f>
        <v>12.08</v>
      </c>
      <c r="M25" s="10"/>
      <c r="N25" s="35">
        <f t="shared" si="0"/>
        <v>0</v>
      </c>
    </row>
    <row r="26" spans="3:14" ht="15.75">
      <c r="C26" s="34">
        <v>16</v>
      </c>
      <c r="D26" s="21" t="s">
        <v>40</v>
      </c>
      <c r="E26" s="75">
        <v>81.8</v>
      </c>
      <c r="F26" s="71">
        <v>250.3</v>
      </c>
      <c r="G26" s="55">
        <v>9</v>
      </c>
      <c r="H26" s="78">
        <v>2719</v>
      </c>
      <c r="I26" s="71">
        <v>28.26</v>
      </c>
      <c r="J26" s="26">
        <f>(H26*10/(F26*G26))</f>
        <v>12.069960491854218</v>
      </c>
      <c r="K26" s="27">
        <f>ROUND(J26*(1-((I26-14)/86)),2)</f>
        <v>10.07</v>
      </c>
      <c r="L26" s="27">
        <f>ROUND(J26*(1-((I26-15)/85)),2)</f>
        <v>10.19</v>
      </c>
      <c r="M26" s="10"/>
      <c r="N26" s="35">
        <f t="shared" si="0"/>
        <v>0</v>
      </c>
    </row>
    <row r="27" spans="3:14" ht="15.75">
      <c r="C27" s="34">
        <v>17</v>
      </c>
      <c r="D27" s="21" t="s">
        <v>41</v>
      </c>
      <c r="E27" s="69"/>
      <c r="F27" s="59"/>
      <c r="G27" s="59"/>
      <c r="H27" s="60"/>
      <c r="I27" s="61"/>
      <c r="J27" s="26"/>
      <c r="K27" s="27"/>
      <c r="L27" s="27"/>
      <c r="M27" s="10"/>
      <c r="N27" s="35">
        <f t="shared" si="0"/>
        <v>0</v>
      </c>
    </row>
    <row r="28" spans="3:14" ht="15.75">
      <c r="C28" s="34">
        <v>18</v>
      </c>
      <c r="D28" s="21" t="s">
        <v>42</v>
      </c>
      <c r="E28" s="69"/>
      <c r="F28" s="59"/>
      <c r="G28" s="59"/>
      <c r="H28" s="60"/>
      <c r="I28" s="61"/>
      <c r="J28" s="26"/>
      <c r="K28" s="27"/>
      <c r="L28" s="27"/>
      <c r="M28" s="10"/>
      <c r="N28" s="35">
        <f t="shared" si="0"/>
        <v>0</v>
      </c>
    </row>
    <row r="29" spans="3:14" ht="15.75">
      <c r="C29" s="34">
        <v>19</v>
      </c>
      <c r="D29" s="21" t="s">
        <v>43</v>
      </c>
      <c r="E29" s="69"/>
      <c r="F29" s="59"/>
      <c r="G29" s="59"/>
      <c r="H29" s="60"/>
      <c r="I29" s="61"/>
      <c r="J29" s="26"/>
      <c r="K29" s="27"/>
      <c r="L29" s="27"/>
      <c r="M29" s="10"/>
      <c r="N29" s="35">
        <f t="shared" si="0"/>
        <v>0</v>
      </c>
    </row>
    <row r="30" spans="3:15" ht="15.75">
      <c r="C30" s="34">
        <v>20</v>
      </c>
      <c r="D30" s="21" t="s">
        <v>44</v>
      </c>
      <c r="E30" s="75">
        <v>78.2</v>
      </c>
      <c r="F30" s="71">
        <v>250</v>
      </c>
      <c r="G30" s="55">
        <v>9</v>
      </c>
      <c r="H30" s="78">
        <v>2849</v>
      </c>
      <c r="I30" s="71">
        <v>28.76</v>
      </c>
      <c r="J30" s="26">
        <f>(H30*10/(F30*G30))</f>
        <v>12.662222222222223</v>
      </c>
      <c r="K30" s="27">
        <f>ROUND(J30*(1-((I30-14)/86)),2)</f>
        <v>10.49</v>
      </c>
      <c r="L30" s="27">
        <f>ROUND(J30*(1-((I30-15)/85)),2)</f>
        <v>10.61</v>
      </c>
      <c r="M30" s="10"/>
      <c r="N30" s="35">
        <f t="shared" si="0"/>
        <v>0</v>
      </c>
      <c r="O30" t="s">
        <v>45</v>
      </c>
    </row>
    <row r="31" spans="3:14" ht="15.75">
      <c r="C31" s="34">
        <v>21</v>
      </c>
      <c r="D31" s="21" t="s">
        <v>46</v>
      </c>
      <c r="E31" s="69"/>
      <c r="F31" s="59"/>
      <c r="G31" s="59"/>
      <c r="H31" s="60"/>
      <c r="I31" s="61"/>
      <c r="J31" s="26"/>
      <c r="K31" s="27"/>
      <c r="L31" s="27"/>
      <c r="M31" s="10"/>
      <c r="N31" s="35">
        <f t="shared" si="0"/>
        <v>0</v>
      </c>
    </row>
    <row r="32" spans="3:14" ht="15.75">
      <c r="C32" s="34">
        <v>22</v>
      </c>
      <c r="D32" s="21" t="s">
        <v>47</v>
      </c>
      <c r="E32" s="75">
        <v>76.5</v>
      </c>
      <c r="F32" s="71">
        <v>249.7</v>
      </c>
      <c r="G32" s="55">
        <v>9</v>
      </c>
      <c r="H32" s="78">
        <v>3095</v>
      </c>
      <c r="I32" s="71">
        <v>29.8</v>
      </c>
      <c r="J32" s="26">
        <f>(H32*10/(F32*G32))</f>
        <v>13.772082054020382</v>
      </c>
      <c r="K32" s="27">
        <f>ROUND(J32*(1-((I32-14)/86)),2)</f>
        <v>11.24</v>
      </c>
      <c r="L32" s="27">
        <f>ROUND(J32*(1-((I32-15)/85)),2)</f>
        <v>11.37</v>
      </c>
      <c r="M32" s="10"/>
      <c r="N32" s="35">
        <f t="shared" si="0"/>
        <v>0</v>
      </c>
    </row>
    <row r="33" spans="3:12" ht="15.75">
      <c r="C33" s="32">
        <v>23</v>
      </c>
      <c r="D33" s="21" t="s">
        <v>48</v>
      </c>
      <c r="E33" s="69"/>
      <c r="F33" s="59"/>
      <c r="G33" s="59"/>
      <c r="H33" s="60"/>
      <c r="I33" s="61"/>
      <c r="J33" s="26"/>
      <c r="K33" s="27"/>
      <c r="L33" s="27"/>
    </row>
    <row r="34" spans="3:12" ht="15.75">
      <c r="C34" s="32">
        <v>24</v>
      </c>
      <c r="D34" s="21" t="s">
        <v>49</v>
      </c>
      <c r="E34" s="75">
        <v>84.4</v>
      </c>
      <c r="F34" s="75">
        <v>249.4</v>
      </c>
      <c r="G34" s="79">
        <v>9</v>
      </c>
      <c r="H34" s="75">
        <v>3115</v>
      </c>
      <c r="I34" s="71">
        <v>29.23</v>
      </c>
      <c r="J34" s="26">
        <f>(H34*10/(F34*G34))</f>
        <v>13.877751046957142</v>
      </c>
      <c r="K34" s="27">
        <f>ROUND(J34*(1-((I34-14)/86)),2)</f>
        <v>11.42</v>
      </c>
      <c r="L34" s="27">
        <f>ROUND(J34*(1-((I34-15)/85)),2)</f>
        <v>11.55</v>
      </c>
    </row>
    <row r="35" spans="3:12" ht="15.75">
      <c r="C35" s="32">
        <v>25</v>
      </c>
      <c r="D35" s="21" t="s">
        <v>50</v>
      </c>
      <c r="E35" s="69"/>
      <c r="F35" s="59"/>
      <c r="G35" s="59"/>
      <c r="H35" s="60"/>
      <c r="I35" s="61"/>
      <c r="J35" s="26"/>
      <c r="K35" s="27"/>
      <c r="L35" s="27"/>
    </row>
    <row r="36" spans="3:12" ht="15.75">
      <c r="C36" s="32">
        <v>26</v>
      </c>
      <c r="D36" s="21" t="s">
        <v>51</v>
      </c>
      <c r="E36" s="73">
        <v>80.8</v>
      </c>
      <c r="F36" s="57">
        <v>253.3</v>
      </c>
      <c r="G36" s="55">
        <v>9</v>
      </c>
      <c r="H36" s="80">
        <v>3060</v>
      </c>
      <c r="I36" s="57">
        <v>28.03</v>
      </c>
      <c r="J36" s="26">
        <f>(H36*10/(F36*G36))</f>
        <v>13.422818791946307</v>
      </c>
      <c r="K36" s="27">
        <f>ROUND(J36*(1-((I36-14)/86)),2)</f>
        <v>11.23</v>
      </c>
      <c r="L36" s="27">
        <f>ROUND(J36*(1-((I36-15)/85)),2)</f>
        <v>11.37</v>
      </c>
    </row>
    <row r="37" spans="3:12" ht="15">
      <c r="C37" s="32">
        <v>27</v>
      </c>
      <c r="D37" s="21" t="s">
        <v>52</v>
      </c>
      <c r="E37" s="45"/>
      <c r="F37" s="23"/>
      <c r="G37" s="23"/>
      <c r="H37" s="24"/>
      <c r="I37" s="25"/>
      <c r="J37" s="26"/>
      <c r="K37" s="27"/>
      <c r="L37" s="27"/>
    </row>
    <row r="38" spans="3:12" ht="15">
      <c r="C38" s="32">
        <v>28</v>
      </c>
      <c r="D38" s="21" t="s">
        <v>53</v>
      </c>
      <c r="E38" s="45"/>
      <c r="F38" s="23"/>
      <c r="G38" s="23"/>
      <c r="H38" s="24"/>
      <c r="I38" s="25"/>
      <c r="J38" s="26"/>
      <c r="K38" s="27"/>
      <c r="L38" s="27"/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29.06714285714286</v>
      </c>
      <c r="J40" s="47">
        <f>AVERAGE(J11:J39)</f>
        <v>13.433148562344885</v>
      </c>
      <c r="K40" s="47">
        <f>AVERAGE(K11:K39)</f>
        <v>11.074285714285717</v>
      </c>
      <c r="L40" s="47">
        <f>AVERAGE(L11:L39)</f>
        <v>11.204285714285716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7">
    <pageSetUpPr fitToPage="1"/>
  </sheetPr>
  <dimension ref="A4:O40"/>
  <sheetViews>
    <sheetView showGridLines="0" zoomScale="85" zoomScaleNormal="85" workbookViewId="0" topLeftCell="A1">
      <selection activeCell="J34" sqref="J34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63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/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22"/>
      <c r="F11" s="23"/>
      <c r="G11" s="23"/>
      <c r="H11" s="24"/>
      <c r="I11" s="25"/>
      <c r="J11" s="26"/>
      <c r="K11" s="27"/>
      <c r="L11" s="27"/>
      <c r="M11" s="28"/>
      <c r="N11" s="29">
        <f aca="true" t="shared" si="0" ref="N11:N32">M11*10000/3.75</f>
        <v>0</v>
      </c>
    </row>
    <row r="12" spans="1:14" ht="15.75">
      <c r="A12" s="30"/>
      <c r="C12" s="20">
        <v>2</v>
      </c>
      <c r="D12" s="21" t="s">
        <v>26</v>
      </c>
      <c r="E12" s="31"/>
      <c r="F12" s="23"/>
      <c r="G12" s="23"/>
      <c r="H12" s="24"/>
      <c r="I12" s="25"/>
      <c r="J12" s="26"/>
      <c r="K12" s="27"/>
      <c r="L12" s="27"/>
      <c r="M12" s="32"/>
      <c r="N12" s="33">
        <f t="shared" si="0"/>
        <v>0</v>
      </c>
    </row>
    <row r="13" spans="3:14" ht="15">
      <c r="C13" s="20">
        <v>3</v>
      </c>
      <c r="D13" s="21" t="s">
        <v>27</v>
      </c>
      <c r="E13" s="31"/>
      <c r="F13" s="23"/>
      <c r="G13" s="23"/>
      <c r="H13" s="24"/>
      <c r="I13" s="25"/>
      <c r="J13" s="26"/>
      <c r="K13" s="27"/>
      <c r="L13" s="27"/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31"/>
      <c r="F14" s="23"/>
      <c r="G14" s="23"/>
      <c r="H14" s="24"/>
      <c r="I14" s="25"/>
      <c r="J14" s="26"/>
      <c r="K14" s="27"/>
      <c r="L14" s="27"/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31"/>
      <c r="F15" s="23"/>
      <c r="G15" s="23"/>
      <c r="H15" s="24"/>
      <c r="I15" s="25"/>
      <c r="J15" s="26"/>
      <c r="K15" s="27"/>
      <c r="L15" s="27"/>
      <c r="M15" s="10"/>
      <c r="N15" s="35">
        <f t="shared" si="0"/>
        <v>0</v>
      </c>
    </row>
    <row r="16" spans="3:14" ht="15">
      <c r="C16" s="34">
        <v>6</v>
      </c>
      <c r="D16" s="21" t="s">
        <v>30</v>
      </c>
      <c r="E16" s="36"/>
      <c r="F16" s="36"/>
      <c r="G16" s="36"/>
      <c r="H16" s="36"/>
      <c r="I16" s="37"/>
      <c r="J16" s="26"/>
      <c r="K16" s="27"/>
      <c r="L16" s="27"/>
      <c r="M16" s="10"/>
      <c r="N16" s="35">
        <f t="shared" si="0"/>
        <v>0</v>
      </c>
    </row>
    <row r="17" spans="3:14" ht="15">
      <c r="C17" s="34">
        <v>7</v>
      </c>
      <c r="D17" s="21" t="s">
        <v>31</v>
      </c>
      <c r="E17" s="31"/>
      <c r="F17" s="23"/>
      <c r="G17" s="23"/>
      <c r="H17" s="24"/>
      <c r="I17" s="25"/>
      <c r="J17" s="26"/>
      <c r="K17" s="27"/>
      <c r="L17" s="27"/>
      <c r="M17" s="10"/>
      <c r="N17" s="35">
        <f t="shared" si="0"/>
        <v>0</v>
      </c>
    </row>
    <row r="18" spans="3:14" ht="15">
      <c r="C18" s="34">
        <v>8</v>
      </c>
      <c r="D18" s="21" t="s">
        <v>32</v>
      </c>
      <c r="E18" s="31"/>
      <c r="F18" s="23"/>
      <c r="G18" s="23"/>
      <c r="H18" s="24"/>
      <c r="I18" s="25"/>
      <c r="J18" s="26"/>
      <c r="K18" s="27"/>
      <c r="L18" s="27"/>
      <c r="M18" s="10"/>
      <c r="N18" s="35">
        <f t="shared" si="0"/>
        <v>0</v>
      </c>
    </row>
    <row r="19" spans="3:14" ht="15">
      <c r="C19" s="34">
        <v>9</v>
      </c>
      <c r="D19" s="21" t="s">
        <v>33</v>
      </c>
      <c r="E19" s="31"/>
      <c r="F19" s="23"/>
      <c r="G19" s="23"/>
      <c r="H19" s="24"/>
      <c r="I19" s="25"/>
      <c r="J19" s="26"/>
      <c r="K19" s="27"/>
      <c r="L19" s="27"/>
      <c r="M19" s="10"/>
      <c r="N19" s="35">
        <f t="shared" si="0"/>
        <v>0</v>
      </c>
    </row>
    <row r="20" spans="3:14" ht="15">
      <c r="C20" s="34">
        <v>10</v>
      </c>
      <c r="D20" s="21" t="s">
        <v>34</v>
      </c>
      <c r="E20" s="31"/>
      <c r="F20" s="23"/>
      <c r="G20" s="23"/>
      <c r="H20" s="24"/>
      <c r="I20" s="25"/>
      <c r="J20" s="26"/>
      <c r="K20" s="27"/>
      <c r="L20" s="27"/>
      <c r="M20" s="10"/>
      <c r="N20" s="35">
        <f t="shared" si="0"/>
        <v>0</v>
      </c>
    </row>
    <row r="21" spans="3:14" ht="15">
      <c r="C21" s="34">
        <v>11</v>
      </c>
      <c r="D21" s="21" t="s">
        <v>35</v>
      </c>
      <c r="E21" s="38">
        <v>84.5</v>
      </c>
      <c r="F21" s="39">
        <v>231.8</v>
      </c>
      <c r="G21" s="39">
        <v>6</v>
      </c>
      <c r="H21" s="40">
        <v>1795</v>
      </c>
      <c r="I21" s="41">
        <v>28.53</v>
      </c>
      <c r="J21" s="26">
        <f>(H21*10/(F21*G21))</f>
        <v>12.906241012366982</v>
      </c>
      <c r="K21" s="27">
        <f>ROUND(J21*(1-((I21-14)/86)),2)</f>
        <v>10.73</v>
      </c>
      <c r="L21" s="27">
        <f>ROUND(J21*(1-((I21-15)/85)),2)</f>
        <v>10.85</v>
      </c>
      <c r="M21" s="10"/>
      <c r="N21" s="35">
        <f t="shared" si="0"/>
        <v>0</v>
      </c>
    </row>
    <row r="22" spans="3:14" ht="15">
      <c r="C22" s="34">
        <v>12</v>
      </c>
      <c r="D22" s="21" t="s">
        <v>36</v>
      </c>
      <c r="E22" s="38">
        <v>80</v>
      </c>
      <c r="F22" s="39">
        <v>231.6</v>
      </c>
      <c r="G22" s="39">
        <v>6</v>
      </c>
      <c r="H22" s="40">
        <v>1957</v>
      </c>
      <c r="I22" s="41">
        <v>28.57</v>
      </c>
      <c r="J22" s="26">
        <f>(H22*10/(F22*G22))</f>
        <v>14.083189407023605</v>
      </c>
      <c r="K22" s="27">
        <f>ROUND(J22*(1-((I22-14)/86)),2)</f>
        <v>11.7</v>
      </c>
      <c r="L22" s="27">
        <f>ROUND(J22*(1-((I22-15)/85)),2)</f>
        <v>11.83</v>
      </c>
      <c r="M22" s="10"/>
      <c r="N22" s="35">
        <f t="shared" si="0"/>
        <v>0</v>
      </c>
    </row>
    <row r="23" spans="3:14" ht="15">
      <c r="C23" s="34">
        <v>13</v>
      </c>
      <c r="D23" s="21" t="s">
        <v>37</v>
      </c>
      <c r="E23" s="38"/>
      <c r="F23" s="39"/>
      <c r="G23" s="39"/>
      <c r="H23" s="40"/>
      <c r="I23" s="41"/>
      <c r="J23" s="26"/>
      <c r="K23" s="27"/>
      <c r="L23" s="27"/>
      <c r="M23" s="10"/>
      <c r="N23" s="35">
        <f t="shared" si="0"/>
        <v>0</v>
      </c>
    </row>
    <row r="24" spans="3:14" ht="15">
      <c r="C24" s="34">
        <v>14</v>
      </c>
      <c r="D24" s="21" t="s">
        <v>38</v>
      </c>
      <c r="E24" s="38"/>
      <c r="F24" s="39"/>
      <c r="G24" s="39"/>
      <c r="H24" s="40"/>
      <c r="I24" s="41"/>
      <c r="J24" s="26"/>
      <c r="K24" s="27"/>
      <c r="L24" s="27"/>
      <c r="M24" s="10"/>
      <c r="N24" s="35">
        <f t="shared" si="0"/>
        <v>0</v>
      </c>
    </row>
    <row r="25" spans="3:14" ht="15">
      <c r="C25" s="34">
        <v>15</v>
      </c>
      <c r="D25" s="21" t="s">
        <v>39</v>
      </c>
      <c r="E25" s="38"/>
      <c r="F25" s="39"/>
      <c r="G25" s="39"/>
      <c r="H25" s="40"/>
      <c r="I25" s="41"/>
      <c r="J25" s="26"/>
      <c r="K25" s="27"/>
      <c r="L25" s="27"/>
      <c r="M25" s="10"/>
      <c r="N25" s="35">
        <f t="shared" si="0"/>
        <v>0</v>
      </c>
    </row>
    <row r="26" spans="3:14" ht="15">
      <c r="C26" s="34">
        <v>16</v>
      </c>
      <c r="D26" s="21" t="s">
        <v>40</v>
      </c>
      <c r="E26" s="38">
        <v>80</v>
      </c>
      <c r="F26" s="39">
        <v>231.4</v>
      </c>
      <c r="G26" s="39">
        <v>6</v>
      </c>
      <c r="H26" s="40">
        <v>1946</v>
      </c>
      <c r="I26" s="41">
        <v>27.23</v>
      </c>
      <c r="J26" s="26">
        <f>(H26*10/(F26*G26))</f>
        <v>14.016133679055027</v>
      </c>
      <c r="K26" s="27">
        <f>ROUND(J26*(1-((I26-14)/86)),2)</f>
        <v>11.86</v>
      </c>
      <c r="L26" s="27">
        <f>ROUND(J26*(1-((I26-15)/85)),2)</f>
        <v>12</v>
      </c>
      <c r="M26" s="10"/>
      <c r="N26" s="35">
        <f t="shared" si="0"/>
        <v>0</v>
      </c>
    </row>
    <row r="27" spans="3:14" ht="15">
      <c r="C27" s="34">
        <v>17</v>
      </c>
      <c r="D27" s="21" t="s">
        <v>41</v>
      </c>
      <c r="E27" s="38"/>
      <c r="F27" s="39"/>
      <c r="G27" s="39"/>
      <c r="H27" s="40"/>
      <c r="I27" s="41"/>
      <c r="J27" s="26"/>
      <c r="K27" s="27"/>
      <c r="L27" s="27"/>
      <c r="M27" s="10"/>
      <c r="N27" s="35">
        <f t="shared" si="0"/>
        <v>0</v>
      </c>
    </row>
    <row r="28" spans="3:14" ht="15">
      <c r="C28" s="34">
        <v>18</v>
      </c>
      <c r="D28" s="21" t="s">
        <v>42</v>
      </c>
      <c r="E28" s="42">
        <v>78.2</v>
      </c>
      <c r="F28" s="39">
        <v>231.2</v>
      </c>
      <c r="G28" s="39">
        <v>6</v>
      </c>
      <c r="H28" s="40">
        <v>1847</v>
      </c>
      <c r="I28" s="41">
        <v>26.83</v>
      </c>
      <c r="J28" s="26">
        <f>(H28*10/(F28*G28))</f>
        <v>13.314590542099195</v>
      </c>
      <c r="K28" s="27">
        <f>ROUND(J28*(1-((I28-14)/86)),2)</f>
        <v>11.33</v>
      </c>
      <c r="L28" s="27">
        <f>ROUND(J28*(1-((I28-15)/85)),2)</f>
        <v>11.46</v>
      </c>
      <c r="M28" s="10"/>
      <c r="N28" s="35">
        <f t="shared" si="0"/>
        <v>0</v>
      </c>
    </row>
    <row r="29" spans="3:14" ht="15">
      <c r="C29" s="34">
        <v>19</v>
      </c>
      <c r="D29" s="21" t="s">
        <v>43</v>
      </c>
      <c r="E29" s="38"/>
      <c r="F29" s="39"/>
      <c r="G29" s="39"/>
      <c r="H29" s="40"/>
      <c r="I29" s="41"/>
      <c r="J29" s="26"/>
      <c r="K29" s="27"/>
      <c r="L29" s="27"/>
      <c r="M29" s="10"/>
      <c r="N29" s="35">
        <f t="shared" si="0"/>
        <v>0</v>
      </c>
    </row>
    <row r="30" spans="3:15" ht="15">
      <c r="C30" s="34">
        <v>20</v>
      </c>
      <c r="D30" s="21" t="s">
        <v>44</v>
      </c>
      <c r="E30" s="38">
        <v>85.3</v>
      </c>
      <c r="F30" s="39">
        <v>231</v>
      </c>
      <c r="G30" s="39">
        <v>6</v>
      </c>
      <c r="H30" s="40">
        <v>1908</v>
      </c>
      <c r="I30" s="41">
        <v>27.03</v>
      </c>
      <c r="J30" s="26">
        <f>(H30*10/(F30*G30))</f>
        <v>13.766233766233766</v>
      </c>
      <c r="K30" s="27">
        <f>ROUND(J30*(1-((I30-14)/86)),2)</f>
        <v>11.68</v>
      </c>
      <c r="L30" s="27">
        <f>ROUND(J30*(1-((I30-15)/85)),2)</f>
        <v>11.82</v>
      </c>
      <c r="M30" s="10"/>
      <c r="N30" s="35">
        <f t="shared" si="0"/>
        <v>0</v>
      </c>
      <c r="O30" t="s">
        <v>45</v>
      </c>
    </row>
    <row r="31" spans="3:14" ht="15">
      <c r="C31" s="34">
        <v>21</v>
      </c>
      <c r="D31" s="21" t="s">
        <v>46</v>
      </c>
      <c r="E31" s="38"/>
      <c r="F31" s="39"/>
      <c r="G31" s="39"/>
      <c r="H31" s="40"/>
      <c r="I31" s="41"/>
      <c r="J31" s="26"/>
      <c r="K31" s="27"/>
      <c r="L31" s="27"/>
      <c r="M31" s="10"/>
      <c r="N31" s="35">
        <f t="shared" si="0"/>
        <v>0</v>
      </c>
    </row>
    <row r="32" spans="3:14" ht="15">
      <c r="C32" s="34">
        <v>22</v>
      </c>
      <c r="D32" s="21" t="s">
        <v>47</v>
      </c>
      <c r="E32" s="38">
        <v>79.12</v>
      </c>
      <c r="F32" s="39">
        <v>230.8</v>
      </c>
      <c r="G32" s="39">
        <v>6</v>
      </c>
      <c r="H32" s="40">
        <v>1861</v>
      </c>
      <c r="I32" s="41">
        <v>31.8</v>
      </c>
      <c r="J32" s="26">
        <f>(H32*10/(F32*G32))</f>
        <v>13.438763720392835</v>
      </c>
      <c r="K32" s="27">
        <f>ROUND(J32*(1-((I32-14)/86)),2)</f>
        <v>10.66</v>
      </c>
      <c r="L32" s="27">
        <f>ROUND(J32*(1-((I32-15)/85)),2)</f>
        <v>10.78</v>
      </c>
      <c r="M32" s="10"/>
      <c r="N32" s="35">
        <f t="shared" si="0"/>
        <v>0</v>
      </c>
    </row>
    <row r="33" spans="3:12" ht="15">
      <c r="C33" s="32">
        <v>23</v>
      </c>
      <c r="D33" s="21" t="s">
        <v>48</v>
      </c>
      <c r="E33" s="38"/>
      <c r="F33" s="39"/>
      <c r="G33" s="39"/>
      <c r="H33" s="40"/>
      <c r="I33" s="41"/>
      <c r="J33" s="26"/>
      <c r="K33" s="27"/>
      <c r="L33" s="27"/>
    </row>
    <row r="34" spans="3:12" ht="15">
      <c r="C34" s="32">
        <v>24</v>
      </c>
      <c r="D34" s="21" t="s">
        <v>49</v>
      </c>
      <c r="E34" s="43">
        <v>86.2</v>
      </c>
      <c r="F34" s="39">
        <v>230.6</v>
      </c>
      <c r="G34" s="39">
        <v>6</v>
      </c>
      <c r="H34" s="40">
        <v>2231</v>
      </c>
      <c r="I34" s="41">
        <v>27.07</v>
      </c>
      <c r="J34" s="26">
        <f>(H34*10/(F34*G34))</f>
        <v>16.124602486267708</v>
      </c>
      <c r="K34" s="27">
        <f>ROUND(J34*(1-((I34-14)/86)),2)</f>
        <v>13.67</v>
      </c>
      <c r="L34" s="27">
        <f>ROUND(J34*(1-((I34-15)/85)),2)</f>
        <v>13.83</v>
      </c>
    </row>
    <row r="35" spans="3:12" ht="15">
      <c r="C35" s="32">
        <v>25</v>
      </c>
      <c r="D35" s="21" t="s">
        <v>50</v>
      </c>
      <c r="E35" s="43">
        <v>80.9</v>
      </c>
      <c r="F35" s="39">
        <v>230.4</v>
      </c>
      <c r="G35" s="39">
        <v>6</v>
      </c>
      <c r="H35" s="40">
        <v>1932</v>
      </c>
      <c r="I35" s="41">
        <v>27.3</v>
      </c>
      <c r="J35" s="26">
        <f>(H35*10/(F35*G35))</f>
        <v>13.975694444444443</v>
      </c>
      <c r="K35" s="27">
        <f>ROUND(J35*(1-((I35-14)/86)),2)</f>
        <v>11.81</v>
      </c>
      <c r="L35" s="27">
        <f>ROUND(J35*(1-((I35-15)/85)),2)</f>
        <v>11.95</v>
      </c>
    </row>
    <row r="36" spans="3:12" ht="15">
      <c r="C36" s="32">
        <v>26</v>
      </c>
      <c r="D36" s="21" t="s">
        <v>51</v>
      </c>
      <c r="E36" s="43">
        <v>85.3</v>
      </c>
      <c r="F36" s="39">
        <v>230.2</v>
      </c>
      <c r="G36" s="39">
        <v>6</v>
      </c>
      <c r="H36" s="40">
        <v>2011</v>
      </c>
      <c r="I36" s="41">
        <v>26.6</v>
      </c>
      <c r="J36" s="26">
        <f>(H36*10/(F36*G36))</f>
        <v>14.559803069794384</v>
      </c>
      <c r="K36" s="27">
        <f>ROUND(J36*(1-((I36-14)/86)),2)</f>
        <v>12.43</v>
      </c>
      <c r="L36" s="27">
        <f>ROUND(J36*(1-((I36-15)/85)),2)</f>
        <v>12.57</v>
      </c>
    </row>
    <row r="37" spans="3:12" ht="15">
      <c r="C37" s="32">
        <v>27</v>
      </c>
      <c r="D37" s="21" t="s">
        <v>52</v>
      </c>
      <c r="E37" s="43"/>
      <c r="F37" s="39"/>
      <c r="G37" s="39"/>
      <c r="H37" s="40"/>
      <c r="I37" s="41"/>
      <c r="J37" s="26"/>
      <c r="K37" s="27"/>
      <c r="L37" s="27"/>
    </row>
    <row r="38" spans="3:12" ht="15">
      <c r="C38" s="32">
        <v>28</v>
      </c>
      <c r="D38" s="21" t="s">
        <v>53</v>
      </c>
      <c r="E38" s="43">
        <v>85.5</v>
      </c>
      <c r="F38" s="39">
        <v>230</v>
      </c>
      <c r="G38" s="39">
        <v>6</v>
      </c>
      <c r="H38" s="40">
        <v>1956</v>
      </c>
      <c r="I38" s="41">
        <v>26.03</v>
      </c>
      <c r="J38" s="26">
        <f>(H38*10/(F38*G38))</f>
        <v>14.173913043478262</v>
      </c>
      <c r="K38" s="27">
        <f>ROUND(J38*(1-((I38-14)/86)),2)</f>
        <v>12.19</v>
      </c>
      <c r="L38" s="27">
        <f>ROUND(J38*(1-((I38-15)/85)),2)</f>
        <v>12.33</v>
      </c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27.699</v>
      </c>
      <c r="J40" s="47">
        <f>AVERAGE(J11:J39)</f>
        <v>14.03591651711562</v>
      </c>
      <c r="K40" s="47">
        <f>AVERAGE(K11:K39)</f>
        <v>11.806000000000001</v>
      </c>
      <c r="L40" s="47">
        <f>AVERAGE(L11:L39)</f>
        <v>11.942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8">
    <pageSetUpPr fitToPage="1"/>
  </sheetPr>
  <dimension ref="A4:O40"/>
  <sheetViews>
    <sheetView showGridLines="0" zoomScale="85" zoomScaleNormal="85" workbookViewId="0" topLeftCell="A1">
      <selection activeCell="J34" sqref="J34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64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/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22"/>
      <c r="F11" s="23"/>
      <c r="G11" s="23"/>
      <c r="H11" s="24"/>
      <c r="I11" s="25"/>
      <c r="J11" s="26"/>
      <c r="K11" s="27"/>
      <c r="L11" s="27"/>
      <c r="M11" s="28"/>
      <c r="N11" s="29">
        <f aca="true" t="shared" si="0" ref="N11:N32">M11*10000/3.75</f>
        <v>0</v>
      </c>
    </row>
    <row r="12" spans="1:14" ht="15.75">
      <c r="A12" s="30"/>
      <c r="C12" s="20">
        <v>2</v>
      </c>
      <c r="D12" s="21" t="s">
        <v>26</v>
      </c>
      <c r="E12" s="31"/>
      <c r="F12" s="23"/>
      <c r="G12" s="23"/>
      <c r="H12" s="24"/>
      <c r="I12" s="25"/>
      <c r="J12" s="26"/>
      <c r="K12" s="27"/>
      <c r="L12" s="27"/>
      <c r="M12" s="32"/>
      <c r="N12" s="33">
        <f t="shared" si="0"/>
        <v>0</v>
      </c>
    </row>
    <row r="13" spans="3:14" ht="15">
      <c r="C13" s="20">
        <v>3</v>
      </c>
      <c r="D13" s="21" t="s">
        <v>27</v>
      </c>
      <c r="E13" s="31"/>
      <c r="F13" s="23"/>
      <c r="G13" s="23"/>
      <c r="H13" s="24"/>
      <c r="I13" s="25"/>
      <c r="J13" s="26"/>
      <c r="K13" s="27"/>
      <c r="L13" s="27"/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31"/>
      <c r="F14" s="23"/>
      <c r="G14" s="23"/>
      <c r="H14" s="24"/>
      <c r="I14" s="25"/>
      <c r="J14" s="26"/>
      <c r="K14" s="27"/>
      <c r="L14" s="27"/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31"/>
      <c r="F15" s="23"/>
      <c r="G15" s="23"/>
      <c r="H15" s="24"/>
      <c r="I15" s="25"/>
      <c r="J15" s="26"/>
      <c r="K15" s="27"/>
      <c r="L15" s="27"/>
      <c r="M15" s="10"/>
      <c r="N15" s="35">
        <f t="shared" si="0"/>
        <v>0</v>
      </c>
    </row>
    <row r="16" spans="3:14" ht="15">
      <c r="C16" s="34">
        <v>6</v>
      </c>
      <c r="D16" s="21" t="s">
        <v>30</v>
      </c>
      <c r="E16" s="36"/>
      <c r="F16" s="36"/>
      <c r="G16" s="36"/>
      <c r="H16" s="36"/>
      <c r="I16" s="37"/>
      <c r="J16" s="26"/>
      <c r="K16" s="27"/>
      <c r="L16" s="27"/>
      <c r="M16" s="10"/>
      <c r="N16" s="35">
        <f t="shared" si="0"/>
        <v>0</v>
      </c>
    </row>
    <row r="17" spans="3:14" ht="15">
      <c r="C17" s="34">
        <v>7</v>
      </c>
      <c r="D17" s="21" t="s">
        <v>31</v>
      </c>
      <c r="E17" s="31"/>
      <c r="F17" s="23"/>
      <c r="G17" s="23"/>
      <c r="H17" s="24"/>
      <c r="I17" s="25"/>
      <c r="J17" s="26"/>
      <c r="K17" s="27"/>
      <c r="L17" s="27"/>
      <c r="M17" s="10"/>
      <c r="N17" s="35">
        <f t="shared" si="0"/>
        <v>0</v>
      </c>
    </row>
    <row r="18" spans="3:14" ht="15">
      <c r="C18" s="34">
        <v>8</v>
      </c>
      <c r="D18" s="21" t="s">
        <v>32</v>
      </c>
      <c r="E18" s="31"/>
      <c r="F18" s="23"/>
      <c r="G18" s="23"/>
      <c r="H18" s="24"/>
      <c r="I18" s="25"/>
      <c r="J18" s="26"/>
      <c r="K18" s="27"/>
      <c r="L18" s="27"/>
      <c r="M18" s="10"/>
      <c r="N18" s="35">
        <f t="shared" si="0"/>
        <v>0</v>
      </c>
    </row>
    <row r="19" spans="3:14" ht="15">
      <c r="C19" s="34">
        <v>9</v>
      </c>
      <c r="D19" s="21" t="s">
        <v>33</v>
      </c>
      <c r="E19" s="31"/>
      <c r="F19" s="23"/>
      <c r="G19" s="23"/>
      <c r="H19" s="24"/>
      <c r="I19" s="25"/>
      <c r="J19" s="26"/>
      <c r="K19" s="27"/>
      <c r="L19" s="27"/>
      <c r="M19" s="10"/>
      <c r="N19" s="35">
        <f t="shared" si="0"/>
        <v>0</v>
      </c>
    </row>
    <row r="20" spans="3:14" ht="15">
      <c r="C20" s="34">
        <v>10</v>
      </c>
      <c r="D20" s="21" t="s">
        <v>34</v>
      </c>
      <c r="E20" s="31"/>
      <c r="F20" s="23"/>
      <c r="G20" s="23"/>
      <c r="H20" s="24"/>
      <c r="I20" s="25"/>
      <c r="J20" s="26"/>
      <c r="K20" s="27"/>
      <c r="L20" s="27"/>
      <c r="M20" s="10"/>
      <c r="N20" s="35">
        <f t="shared" si="0"/>
        <v>0</v>
      </c>
    </row>
    <row r="21" spans="3:14" ht="15">
      <c r="C21" s="34">
        <v>11</v>
      </c>
      <c r="D21" s="21" t="s">
        <v>35</v>
      </c>
      <c r="E21" s="48">
        <v>88.8</v>
      </c>
      <c r="F21" s="49">
        <v>164.6</v>
      </c>
      <c r="G21" s="49">
        <v>9</v>
      </c>
      <c r="H21" s="50">
        <v>1706</v>
      </c>
      <c r="I21" s="51">
        <v>30.5</v>
      </c>
      <c r="J21" s="26">
        <f>(H21*10/(F21*G21))</f>
        <v>11.516133387336305</v>
      </c>
      <c r="K21" s="27">
        <f>ROUND(J21*(1-((I21-14)/86)),2)</f>
        <v>9.31</v>
      </c>
      <c r="L21" s="27">
        <f>ROUND(J21*(1-((I21-15)/85)),2)</f>
        <v>9.42</v>
      </c>
      <c r="M21" s="10"/>
      <c r="N21" s="35">
        <f t="shared" si="0"/>
        <v>0</v>
      </c>
    </row>
    <row r="22" spans="3:14" ht="15">
      <c r="C22" s="34">
        <v>12</v>
      </c>
      <c r="D22" s="21" t="s">
        <v>36</v>
      </c>
      <c r="E22" s="48">
        <v>83.5</v>
      </c>
      <c r="F22" s="49">
        <v>164.2</v>
      </c>
      <c r="G22" s="49">
        <v>9</v>
      </c>
      <c r="H22" s="50">
        <v>1728</v>
      </c>
      <c r="I22" s="51">
        <v>30.76</v>
      </c>
      <c r="J22" s="26">
        <f>(H22*10/(F22*G22))</f>
        <v>11.69305724725944</v>
      </c>
      <c r="K22" s="27">
        <f>ROUND(J22*(1-((I22-14)/86)),2)</f>
        <v>9.41</v>
      </c>
      <c r="L22" s="27">
        <f>ROUND(J22*(1-((I22-15)/85)),2)</f>
        <v>9.53</v>
      </c>
      <c r="M22" s="10"/>
      <c r="N22" s="35">
        <f t="shared" si="0"/>
        <v>0</v>
      </c>
    </row>
    <row r="23" spans="3:14" ht="15">
      <c r="C23" s="34">
        <v>13</v>
      </c>
      <c r="D23" s="21" t="s">
        <v>37</v>
      </c>
      <c r="E23" s="48"/>
      <c r="F23" s="49"/>
      <c r="G23" s="49"/>
      <c r="H23" s="50"/>
      <c r="I23" s="51"/>
      <c r="J23" s="26"/>
      <c r="K23" s="27"/>
      <c r="L23" s="27"/>
      <c r="M23" s="10"/>
      <c r="N23" s="35">
        <f t="shared" si="0"/>
        <v>0</v>
      </c>
    </row>
    <row r="24" spans="3:14" ht="15">
      <c r="C24" s="34">
        <v>14</v>
      </c>
      <c r="D24" s="21" t="s">
        <v>38</v>
      </c>
      <c r="E24" s="48"/>
      <c r="F24" s="49"/>
      <c r="G24" s="49"/>
      <c r="H24" s="50"/>
      <c r="I24" s="51"/>
      <c r="J24" s="26"/>
      <c r="K24" s="27"/>
      <c r="L24" s="27"/>
      <c r="M24" s="10"/>
      <c r="N24" s="35">
        <f t="shared" si="0"/>
        <v>0</v>
      </c>
    </row>
    <row r="25" spans="3:14" ht="15">
      <c r="C25" s="34">
        <v>15</v>
      </c>
      <c r="D25" s="21" t="s">
        <v>39</v>
      </c>
      <c r="E25" s="48"/>
      <c r="F25" s="49"/>
      <c r="G25" s="49"/>
      <c r="H25" s="50"/>
      <c r="I25" s="51"/>
      <c r="J25" s="26"/>
      <c r="K25" s="27"/>
      <c r="L25" s="27"/>
      <c r="M25" s="10"/>
      <c r="N25" s="35">
        <f t="shared" si="0"/>
        <v>0</v>
      </c>
    </row>
    <row r="26" spans="3:14" ht="15">
      <c r="C26" s="34">
        <v>16</v>
      </c>
      <c r="D26" s="21" t="s">
        <v>40</v>
      </c>
      <c r="E26" s="48">
        <v>83.5</v>
      </c>
      <c r="F26" s="49">
        <v>163.8</v>
      </c>
      <c r="G26" s="49">
        <v>9</v>
      </c>
      <c r="H26" s="50">
        <v>1831</v>
      </c>
      <c r="I26" s="51">
        <v>28.66</v>
      </c>
      <c r="J26" s="26">
        <f>(H26*10/(F26*G26))</f>
        <v>12.420295753629087</v>
      </c>
      <c r="K26" s="27">
        <f>ROUND(J26*(1-((I26-14)/86)),2)</f>
        <v>10.3</v>
      </c>
      <c r="L26" s="27">
        <f>ROUND(J26*(1-((I26-15)/85)),2)</f>
        <v>10.42</v>
      </c>
      <c r="M26" s="10"/>
      <c r="N26" s="35">
        <f t="shared" si="0"/>
        <v>0</v>
      </c>
    </row>
    <row r="27" spans="3:14" ht="15">
      <c r="C27" s="34">
        <v>17</v>
      </c>
      <c r="D27" s="21" t="s">
        <v>41</v>
      </c>
      <c r="E27" s="48"/>
      <c r="F27" s="49"/>
      <c r="G27" s="49"/>
      <c r="H27" s="50"/>
      <c r="I27" s="51"/>
      <c r="J27" s="26"/>
      <c r="K27" s="27"/>
      <c r="L27" s="27"/>
      <c r="M27" s="10"/>
      <c r="N27" s="35">
        <f t="shared" si="0"/>
        <v>0</v>
      </c>
    </row>
    <row r="28" spans="3:14" ht="15">
      <c r="C28" s="34">
        <v>18</v>
      </c>
      <c r="D28" s="21" t="s">
        <v>42</v>
      </c>
      <c r="E28" s="52">
        <v>84.2</v>
      </c>
      <c r="F28" s="49">
        <v>163.4</v>
      </c>
      <c r="G28" s="49">
        <v>9</v>
      </c>
      <c r="H28" s="50">
        <v>1858</v>
      </c>
      <c r="I28" s="51">
        <v>27.73</v>
      </c>
      <c r="J28" s="26">
        <f>(H28*10/(F28*G28))</f>
        <v>12.634298925608594</v>
      </c>
      <c r="K28" s="27">
        <f>ROUND(J28*(1-((I28-14)/86)),2)</f>
        <v>10.62</v>
      </c>
      <c r="L28" s="27">
        <f>ROUND(J28*(1-((I28-15)/85)),2)</f>
        <v>10.74</v>
      </c>
      <c r="M28" s="10"/>
      <c r="N28" s="35">
        <f t="shared" si="0"/>
        <v>0</v>
      </c>
    </row>
    <row r="29" spans="3:14" ht="15">
      <c r="C29" s="34">
        <v>19</v>
      </c>
      <c r="D29" s="21" t="s">
        <v>43</v>
      </c>
      <c r="E29" s="48"/>
      <c r="F29" s="49"/>
      <c r="G29" s="49"/>
      <c r="H29" s="50"/>
      <c r="I29" s="51"/>
      <c r="J29" s="26"/>
      <c r="K29" s="27"/>
      <c r="L29" s="27"/>
      <c r="M29" s="10"/>
      <c r="N29" s="35">
        <f t="shared" si="0"/>
        <v>0</v>
      </c>
    </row>
    <row r="30" spans="3:15" ht="15">
      <c r="C30" s="34">
        <v>20</v>
      </c>
      <c r="D30" s="21" t="s">
        <v>44</v>
      </c>
      <c r="E30" s="48">
        <v>79.1</v>
      </c>
      <c r="F30" s="49">
        <v>163</v>
      </c>
      <c r="G30" s="49">
        <v>9</v>
      </c>
      <c r="H30" s="50">
        <v>1751</v>
      </c>
      <c r="I30" s="51">
        <v>25.5</v>
      </c>
      <c r="J30" s="26">
        <f>(H30*10/(F30*G30))</f>
        <v>11.935923653715065</v>
      </c>
      <c r="K30" s="27">
        <f>ROUND(J30*(1-((I30-14)/86)),2)</f>
        <v>10.34</v>
      </c>
      <c r="L30" s="27">
        <f>ROUND(J30*(1-((I30-15)/85)),2)</f>
        <v>10.46</v>
      </c>
      <c r="M30" s="10"/>
      <c r="N30" s="35">
        <f t="shared" si="0"/>
        <v>0</v>
      </c>
      <c r="O30" t="s">
        <v>45</v>
      </c>
    </row>
    <row r="31" spans="3:14" ht="15">
      <c r="C31" s="34">
        <v>21</v>
      </c>
      <c r="D31" s="21" t="s">
        <v>46</v>
      </c>
      <c r="E31" s="48"/>
      <c r="F31" s="49"/>
      <c r="G31" s="49"/>
      <c r="H31" s="50"/>
      <c r="I31" s="51"/>
      <c r="J31" s="26"/>
      <c r="K31" s="27"/>
      <c r="L31" s="27"/>
      <c r="M31" s="10"/>
      <c r="N31" s="35">
        <f t="shared" si="0"/>
        <v>0</v>
      </c>
    </row>
    <row r="32" spans="3:14" ht="15">
      <c r="C32" s="34">
        <v>22</v>
      </c>
      <c r="D32" s="21" t="s">
        <v>47</v>
      </c>
      <c r="E32" s="48">
        <v>81.8</v>
      </c>
      <c r="F32" s="49">
        <v>162.6</v>
      </c>
      <c r="G32" s="49">
        <v>9</v>
      </c>
      <c r="H32" s="50">
        <v>1884</v>
      </c>
      <c r="I32" s="51">
        <v>30.1</v>
      </c>
      <c r="J32" s="26">
        <f>(H32*10/(F32*G32))</f>
        <v>12.874128741287414</v>
      </c>
      <c r="K32" s="27">
        <f>ROUND(J32*(1-((I32-14)/86)),2)</f>
        <v>10.46</v>
      </c>
      <c r="L32" s="27">
        <f>ROUND(J32*(1-((I32-15)/85)),2)</f>
        <v>10.59</v>
      </c>
      <c r="M32" s="10"/>
      <c r="N32" s="35">
        <f t="shared" si="0"/>
        <v>0</v>
      </c>
    </row>
    <row r="33" spans="3:12" ht="15">
      <c r="C33" s="32">
        <v>23</v>
      </c>
      <c r="D33" s="21" t="s">
        <v>48</v>
      </c>
      <c r="E33" s="48"/>
      <c r="F33" s="49"/>
      <c r="G33" s="49"/>
      <c r="H33" s="50"/>
      <c r="I33" s="51"/>
      <c r="J33" s="26"/>
      <c r="K33" s="27"/>
      <c r="L33" s="27"/>
    </row>
    <row r="34" spans="3:12" ht="15">
      <c r="C34" s="32">
        <v>24</v>
      </c>
      <c r="D34" s="21" t="s">
        <v>49</v>
      </c>
      <c r="E34" s="53">
        <v>81.8</v>
      </c>
      <c r="F34" s="49">
        <v>162.2</v>
      </c>
      <c r="G34" s="49">
        <v>9</v>
      </c>
      <c r="H34" s="50">
        <v>1704</v>
      </c>
      <c r="I34" s="51">
        <v>27.66</v>
      </c>
      <c r="J34" s="26">
        <f>(H34*10/(F34*G34))</f>
        <v>11.672831894780106</v>
      </c>
      <c r="K34" s="27">
        <f>ROUND(J34*(1-((I34-14)/86)),2)</f>
        <v>9.82</v>
      </c>
      <c r="L34" s="27">
        <f>ROUND(J34*(1-((I34-15)/85)),2)</f>
        <v>9.93</v>
      </c>
    </row>
    <row r="35" spans="3:12" ht="15">
      <c r="C35" s="32">
        <v>25</v>
      </c>
      <c r="D35" s="21" t="s">
        <v>50</v>
      </c>
      <c r="E35" s="53">
        <v>81.8</v>
      </c>
      <c r="F35" s="49">
        <v>161.8</v>
      </c>
      <c r="G35" s="49">
        <v>9</v>
      </c>
      <c r="H35" s="50">
        <v>1790</v>
      </c>
      <c r="I35" s="51">
        <v>26.86</v>
      </c>
      <c r="J35" s="26">
        <f>(H35*10/(F35*G35))</f>
        <v>12.292267545666803</v>
      </c>
      <c r="K35" s="27">
        <f>ROUND(J35*(1-((I35-14)/86)),2)</f>
        <v>10.45</v>
      </c>
      <c r="L35" s="27">
        <f>ROUND(J35*(1-((I35-15)/85)),2)</f>
        <v>10.58</v>
      </c>
    </row>
    <row r="36" spans="3:12" ht="15">
      <c r="C36" s="32">
        <v>26</v>
      </c>
      <c r="D36" s="21" t="s">
        <v>51</v>
      </c>
      <c r="E36" s="53">
        <v>82.7</v>
      </c>
      <c r="F36" s="49">
        <v>161.4</v>
      </c>
      <c r="G36" s="49">
        <v>9</v>
      </c>
      <c r="H36" s="50">
        <v>1745</v>
      </c>
      <c r="I36" s="51">
        <v>26.83</v>
      </c>
      <c r="J36" s="26">
        <f>(H36*10/(F36*G36))</f>
        <v>12.012942310340078</v>
      </c>
      <c r="K36" s="27">
        <f>ROUND(J36*(1-((I36-14)/86)),2)</f>
        <v>10.22</v>
      </c>
      <c r="L36" s="27">
        <f>ROUND(J36*(1-((I36-15)/85)),2)</f>
        <v>10.34</v>
      </c>
    </row>
    <row r="37" spans="3:12" ht="15">
      <c r="C37" s="32">
        <v>27</v>
      </c>
      <c r="D37" s="21" t="s">
        <v>52</v>
      </c>
      <c r="E37" s="53"/>
      <c r="F37" s="49"/>
      <c r="G37" s="49"/>
      <c r="H37" s="50"/>
      <c r="I37" s="51"/>
      <c r="J37" s="26"/>
      <c r="K37" s="27"/>
      <c r="L37" s="27"/>
    </row>
    <row r="38" spans="3:12" ht="15">
      <c r="C38" s="32">
        <v>28</v>
      </c>
      <c r="D38" s="21" t="s">
        <v>53</v>
      </c>
      <c r="E38" s="53">
        <v>88</v>
      </c>
      <c r="F38" s="49">
        <v>161</v>
      </c>
      <c r="G38" s="49">
        <v>9</v>
      </c>
      <c r="H38" s="50">
        <v>1671</v>
      </c>
      <c r="I38" s="51">
        <v>31</v>
      </c>
      <c r="J38" s="26">
        <f>(H38*10/(F38*G38))</f>
        <v>11.532091097308488</v>
      </c>
      <c r="K38" s="27">
        <f>ROUND(J38*(1-((I38-14)/86)),2)</f>
        <v>9.25</v>
      </c>
      <c r="L38" s="27">
        <f>ROUND(J38*(1-((I38-15)/85)),2)</f>
        <v>9.36</v>
      </c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28.559999999999995</v>
      </c>
      <c r="J40" s="47">
        <f>AVERAGE(J11:J39)</f>
        <v>12.058397055693138</v>
      </c>
      <c r="K40" s="47">
        <f>AVERAGE(K11:K39)</f>
        <v>10.018</v>
      </c>
      <c r="L40" s="47">
        <f>AVERAGE(L11:L39)</f>
        <v>10.137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9">
    <pageSetUpPr fitToPage="1"/>
  </sheetPr>
  <dimension ref="A4:O40"/>
  <sheetViews>
    <sheetView showGridLines="0" zoomScale="85" zoomScaleNormal="85" workbookViewId="0" topLeftCell="A1">
      <selection activeCell="J34" sqref="J34"/>
    </sheetView>
  </sheetViews>
  <sheetFormatPr defaultColWidth="9.00390625" defaultRowHeight="12.75"/>
  <cols>
    <col min="2" max="2" width="7.625" style="0" customWidth="1"/>
    <col min="3" max="3" width="3.625" style="1" customWidth="1"/>
    <col min="4" max="4" width="22.87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/>
    <row r="9" spans="1:14" ht="15.75">
      <c r="A9" s="6" t="s">
        <v>65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10</v>
      </c>
      <c r="M9" s="10" t="s">
        <v>11</v>
      </c>
      <c r="N9" s="10" t="s">
        <v>12</v>
      </c>
    </row>
    <row r="10" spans="1:14" ht="12.75" customHeight="1" thickBot="1">
      <c r="A10" s="6"/>
      <c r="C10" s="11" t="s">
        <v>13</v>
      </c>
      <c r="D10" s="11" t="s">
        <v>14</v>
      </c>
      <c r="E10" s="12" t="s">
        <v>15</v>
      </c>
      <c r="F10" s="11" t="s">
        <v>16</v>
      </c>
      <c r="G10" s="13" t="s">
        <v>17</v>
      </c>
      <c r="H10" s="11" t="s">
        <v>18</v>
      </c>
      <c r="I10" s="14" t="s">
        <v>19</v>
      </c>
      <c r="J10" s="15" t="s">
        <v>20</v>
      </c>
      <c r="K10" s="16" t="s">
        <v>21</v>
      </c>
      <c r="L10" s="16" t="s">
        <v>22</v>
      </c>
      <c r="M10" s="17" t="s">
        <v>23</v>
      </c>
      <c r="N10" s="17" t="s">
        <v>24</v>
      </c>
    </row>
    <row r="11" spans="1:14" s="19" customFormat="1" ht="15.75">
      <c r="A11" s="18"/>
      <c r="C11" s="20">
        <v>1</v>
      </c>
      <c r="D11" s="21" t="s">
        <v>25</v>
      </c>
      <c r="E11" s="22"/>
      <c r="F11" s="23"/>
      <c r="G11" s="23"/>
      <c r="H11" s="24"/>
      <c r="I11" s="25"/>
      <c r="J11" s="26"/>
      <c r="K11" s="27"/>
      <c r="L11" s="27"/>
      <c r="M11" s="28"/>
      <c r="N11" s="29">
        <f aca="true" t="shared" si="0" ref="N11:N32">M11*10000/3.75</f>
        <v>0</v>
      </c>
    </row>
    <row r="12" spans="1:14" ht="15.75">
      <c r="A12" s="30"/>
      <c r="C12" s="20">
        <v>2</v>
      </c>
      <c r="D12" s="21" t="s">
        <v>26</v>
      </c>
      <c r="E12" s="31"/>
      <c r="F12" s="23"/>
      <c r="G12" s="23"/>
      <c r="H12" s="24"/>
      <c r="I12" s="25"/>
      <c r="J12" s="26"/>
      <c r="K12" s="27"/>
      <c r="L12" s="27"/>
      <c r="M12" s="32"/>
      <c r="N12" s="33">
        <f t="shared" si="0"/>
        <v>0</v>
      </c>
    </row>
    <row r="13" spans="3:14" ht="15">
      <c r="C13" s="20">
        <v>3</v>
      </c>
      <c r="D13" s="21" t="s">
        <v>27</v>
      </c>
      <c r="E13" s="31"/>
      <c r="F13" s="23"/>
      <c r="G13" s="23"/>
      <c r="H13" s="24"/>
      <c r="I13" s="25"/>
      <c r="J13" s="26"/>
      <c r="K13" s="27"/>
      <c r="L13" s="27"/>
      <c r="M13" s="32"/>
      <c r="N13" s="33">
        <f t="shared" si="0"/>
        <v>0</v>
      </c>
    </row>
    <row r="14" spans="3:14" ht="15">
      <c r="C14" s="34">
        <v>4</v>
      </c>
      <c r="D14" s="21" t="s">
        <v>28</v>
      </c>
      <c r="E14" s="31"/>
      <c r="F14" s="23"/>
      <c r="G14" s="23"/>
      <c r="H14" s="24"/>
      <c r="I14" s="25"/>
      <c r="J14" s="26"/>
      <c r="K14" s="27"/>
      <c r="L14" s="27"/>
      <c r="M14" s="10"/>
      <c r="N14" s="35">
        <f t="shared" si="0"/>
        <v>0</v>
      </c>
    </row>
    <row r="15" spans="3:14" ht="15">
      <c r="C15" s="34">
        <v>5</v>
      </c>
      <c r="D15" s="21" t="s">
        <v>29</v>
      </c>
      <c r="E15" s="31"/>
      <c r="F15" s="23"/>
      <c r="G15" s="23"/>
      <c r="H15" s="24"/>
      <c r="I15" s="25"/>
      <c r="J15" s="26"/>
      <c r="K15" s="27"/>
      <c r="L15" s="27"/>
      <c r="M15" s="10"/>
      <c r="N15" s="35">
        <f t="shared" si="0"/>
        <v>0</v>
      </c>
    </row>
    <row r="16" spans="3:14" ht="15">
      <c r="C16" s="34">
        <v>6</v>
      </c>
      <c r="D16" s="21" t="s">
        <v>30</v>
      </c>
      <c r="E16" s="36"/>
      <c r="F16" s="36"/>
      <c r="G16" s="36"/>
      <c r="H16" s="36"/>
      <c r="I16" s="37"/>
      <c r="J16" s="26"/>
      <c r="K16" s="27"/>
      <c r="L16" s="27"/>
      <c r="M16" s="10"/>
      <c r="N16" s="35">
        <f t="shared" si="0"/>
        <v>0</v>
      </c>
    </row>
    <row r="17" spans="3:14" ht="15">
      <c r="C17" s="34">
        <v>7</v>
      </c>
      <c r="D17" s="21" t="s">
        <v>31</v>
      </c>
      <c r="E17" s="31"/>
      <c r="F17" s="23"/>
      <c r="G17" s="23"/>
      <c r="H17" s="24"/>
      <c r="I17" s="25"/>
      <c r="J17" s="26"/>
      <c r="K17" s="27"/>
      <c r="L17" s="27"/>
      <c r="M17" s="10"/>
      <c r="N17" s="35">
        <f t="shared" si="0"/>
        <v>0</v>
      </c>
    </row>
    <row r="18" spans="3:14" ht="15">
      <c r="C18" s="34">
        <v>8</v>
      </c>
      <c r="D18" s="21" t="s">
        <v>32</v>
      </c>
      <c r="E18" s="31"/>
      <c r="F18" s="23"/>
      <c r="G18" s="23"/>
      <c r="H18" s="24"/>
      <c r="I18" s="25"/>
      <c r="J18" s="26"/>
      <c r="K18" s="27"/>
      <c r="L18" s="27"/>
      <c r="M18" s="10"/>
      <c r="N18" s="35">
        <f t="shared" si="0"/>
        <v>0</v>
      </c>
    </row>
    <row r="19" spans="3:14" ht="15">
      <c r="C19" s="34">
        <v>9</v>
      </c>
      <c r="D19" s="21" t="s">
        <v>33</v>
      </c>
      <c r="E19" s="31"/>
      <c r="F19" s="23"/>
      <c r="G19" s="23"/>
      <c r="H19" s="24"/>
      <c r="I19" s="25"/>
      <c r="J19" s="26"/>
      <c r="K19" s="27"/>
      <c r="L19" s="27"/>
      <c r="M19" s="10"/>
      <c r="N19" s="35">
        <f t="shared" si="0"/>
        <v>0</v>
      </c>
    </row>
    <row r="20" spans="3:14" ht="15">
      <c r="C20" s="34">
        <v>10</v>
      </c>
      <c r="D20" s="21" t="s">
        <v>34</v>
      </c>
      <c r="E20" s="31"/>
      <c r="F20" s="23"/>
      <c r="G20" s="23"/>
      <c r="H20" s="24"/>
      <c r="I20" s="25"/>
      <c r="J20" s="26"/>
      <c r="K20" s="27"/>
      <c r="L20" s="27"/>
      <c r="M20" s="10"/>
      <c r="N20" s="35">
        <f t="shared" si="0"/>
        <v>0</v>
      </c>
    </row>
    <row r="21" spans="3:14" ht="15">
      <c r="C21" s="34">
        <v>11</v>
      </c>
      <c r="D21" s="21" t="s">
        <v>35</v>
      </c>
      <c r="E21" s="38">
        <v>85.33</v>
      </c>
      <c r="F21" s="39">
        <v>258.3</v>
      </c>
      <c r="G21" s="39">
        <v>7.5</v>
      </c>
      <c r="H21" s="40">
        <v>2301</v>
      </c>
      <c r="I21" s="41">
        <v>32.63</v>
      </c>
      <c r="J21" s="26">
        <f>(H21*10/(F21*G21))</f>
        <v>11.877661633759194</v>
      </c>
      <c r="K21" s="27">
        <f>ROUND(J21*(1-((I21-14)/86)),2)</f>
        <v>9.3</v>
      </c>
      <c r="L21" s="27">
        <f>ROUND(J21*(1-((I21-15)/85)),2)</f>
        <v>9.41</v>
      </c>
      <c r="M21" s="10"/>
      <c r="N21" s="35">
        <f t="shared" si="0"/>
        <v>0</v>
      </c>
    </row>
    <row r="22" spans="3:14" ht="15">
      <c r="C22" s="34">
        <v>12</v>
      </c>
      <c r="D22" s="21" t="s">
        <v>36</v>
      </c>
      <c r="E22" s="38">
        <v>83.5</v>
      </c>
      <c r="F22" s="39">
        <v>257.7</v>
      </c>
      <c r="G22" s="39">
        <v>7.5</v>
      </c>
      <c r="H22" s="40">
        <v>2423</v>
      </c>
      <c r="I22" s="41">
        <v>34.23</v>
      </c>
      <c r="J22" s="26">
        <f>(H22*10/(F22*G22))</f>
        <v>12.536541197775191</v>
      </c>
      <c r="K22" s="27">
        <f>ROUND(J22*(1-((I22-14)/86)),2)</f>
        <v>9.59</v>
      </c>
      <c r="L22" s="27">
        <f>ROUND(J22*(1-((I22-15)/85)),2)</f>
        <v>9.7</v>
      </c>
      <c r="M22" s="10"/>
      <c r="N22" s="35">
        <f t="shared" si="0"/>
        <v>0</v>
      </c>
    </row>
    <row r="23" spans="3:14" ht="15">
      <c r="C23" s="34">
        <v>13</v>
      </c>
      <c r="D23" s="21" t="s">
        <v>37</v>
      </c>
      <c r="E23" s="38"/>
      <c r="F23" s="39"/>
      <c r="G23" s="39"/>
      <c r="H23" s="40"/>
      <c r="I23" s="41"/>
      <c r="J23" s="26"/>
      <c r="K23" s="27"/>
      <c r="L23" s="27"/>
      <c r="M23" s="10"/>
      <c r="N23" s="35">
        <f t="shared" si="0"/>
        <v>0</v>
      </c>
    </row>
    <row r="24" spans="3:14" ht="15">
      <c r="C24" s="34">
        <v>14</v>
      </c>
      <c r="D24" s="21" t="s">
        <v>38</v>
      </c>
      <c r="E24" s="38"/>
      <c r="F24" s="39"/>
      <c r="G24" s="39"/>
      <c r="H24" s="40"/>
      <c r="I24" s="41"/>
      <c r="J24" s="26"/>
      <c r="K24" s="27"/>
      <c r="L24" s="27"/>
      <c r="M24" s="10"/>
      <c r="N24" s="35">
        <f t="shared" si="0"/>
        <v>0</v>
      </c>
    </row>
    <row r="25" spans="3:14" ht="15">
      <c r="C25" s="34">
        <v>15</v>
      </c>
      <c r="D25" s="21" t="s">
        <v>39</v>
      </c>
      <c r="E25" s="38"/>
      <c r="F25" s="39"/>
      <c r="G25" s="39"/>
      <c r="H25" s="40"/>
      <c r="I25" s="41"/>
      <c r="J25" s="26"/>
      <c r="K25" s="27"/>
      <c r="L25" s="27"/>
      <c r="M25" s="10"/>
      <c r="N25" s="35">
        <f t="shared" si="0"/>
        <v>0</v>
      </c>
    </row>
    <row r="26" spans="3:14" ht="15">
      <c r="C26" s="34">
        <v>16</v>
      </c>
      <c r="D26" s="21" t="s">
        <v>40</v>
      </c>
      <c r="E26" s="38">
        <v>83.5</v>
      </c>
      <c r="F26" s="39">
        <v>257.1</v>
      </c>
      <c r="G26" s="39">
        <v>7.5</v>
      </c>
      <c r="H26" s="40">
        <v>2162</v>
      </c>
      <c r="I26" s="41">
        <v>33.4</v>
      </c>
      <c r="J26" s="26">
        <f>(H26*10/(F26*G26))</f>
        <v>11.212239076883183</v>
      </c>
      <c r="K26" s="27">
        <f>ROUND(J26*(1-((I26-14)/86)),2)</f>
        <v>8.68</v>
      </c>
      <c r="L26" s="27">
        <f>ROUND(J26*(1-((I26-15)/85)),2)</f>
        <v>8.79</v>
      </c>
      <c r="M26" s="10"/>
      <c r="N26" s="35">
        <f t="shared" si="0"/>
        <v>0</v>
      </c>
    </row>
    <row r="27" spans="3:14" ht="15">
      <c r="C27" s="34">
        <v>17</v>
      </c>
      <c r="D27" s="21" t="s">
        <v>41</v>
      </c>
      <c r="E27" s="38"/>
      <c r="F27" s="39"/>
      <c r="G27" s="39"/>
      <c r="H27" s="40"/>
      <c r="I27" s="41"/>
      <c r="J27" s="26"/>
      <c r="K27" s="27"/>
      <c r="L27" s="27"/>
      <c r="M27" s="10"/>
      <c r="N27" s="35">
        <f t="shared" si="0"/>
        <v>0</v>
      </c>
    </row>
    <row r="28" spans="3:14" ht="15">
      <c r="C28" s="34">
        <v>18</v>
      </c>
      <c r="D28" s="21" t="s">
        <v>42</v>
      </c>
      <c r="E28" s="42">
        <v>78.2</v>
      </c>
      <c r="F28" s="39">
        <v>256.5</v>
      </c>
      <c r="G28" s="39">
        <v>7.5</v>
      </c>
      <c r="H28" s="40">
        <v>2413</v>
      </c>
      <c r="I28" s="41">
        <v>33.16</v>
      </c>
      <c r="J28" s="26">
        <f>(H28*10/(F28*G28))</f>
        <v>12.54320987654321</v>
      </c>
      <c r="K28" s="27">
        <f>ROUND(J28*(1-((I28-14)/86)),2)</f>
        <v>9.75</v>
      </c>
      <c r="L28" s="27">
        <f>ROUND(J28*(1-((I28-15)/85)),2)</f>
        <v>9.86</v>
      </c>
      <c r="M28" s="10"/>
      <c r="N28" s="35">
        <f t="shared" si="0"/>
        <v>0</v>
      </c>
    </row>
    <row r="29" spans="3:14" ht="15">
      <c r="C29" s="34">
        <v>19</v>
      </c>
      <c r="D29" s="21" t="s">
        <v>43</v>
      </c>
      <c r="E29" s="38"/>
      <c r="F29" s="39"/>
      <c r="G29" s="39"/>
      <c r="H29" s="40"/>
      <c r="I29" s="41"/>
      <c r="J29" s="26"/>
      <c r="K29" s="27"/>
      <c r="L29" s="27"/>
      <c r="M29" s="10"/>
      <c r="N29" s="35">
        <f t="shared" si="0"/>
        <v>0</v>
      </c>
    </row>
    <row r="30" spans="3:15" ht="15">
      <c r="C30" s="34">
        <v>20</v>
      </c>
      <c r="D30" s="21" t="s">
        <v>44</v>
      </c>
      <c r="E30" s="38">
        <v>80.1</v>
      </c>
      <c r="F30" s="39">
        <v>255.9</v>
      </c>
      <c r="G30" s="39">
        <v>7.5</v>
      </c>
      <c r="H30" s="40">
        <v>2109</v>
      </c>
      <c r="I30" s="41">
        <v>31</v>
      </c>
      <c r="J30" s="26">
        <f>(H30*10/(F30*G30))</f>
        <v>10.988667448221962</v>
      </c>
      <c r="K30" s="27">
        <f>ROUND(J30*(1-((I30-14)/86)),2)</f>
        <v>8.82</v>
      </c>
      <c r="L30" s="27">
        <f>ROUND(J30*(1-((I30-15)/85)),2)</f>
        <v>8.92</v>
      </c>
      <c r="M30" s="10"/>
      <c r="N30" s="35">
        <f t="shared" si="0"/>
        <v>0</v>
      </c>
      <c r="O30" t="s">
        <v>45</v>
      </c>
    </row>
    <row r="31" spans="3:14" ht="15">
      <c r="C31" s="34">
        <v>21</v>
      </c>
      <c r="D31" s="21" t="s">
        <v>46</v>
      </c>
      <c r="E31" s="38"/>
      <c r="F31" s="39"/>
      <c r="G31" s="39"/>
      <c r="H31" s="40"/>
      <c r="I31" s="41"/>
      <c r="J31" s="26"/>
      <c r="K31" s="27"/>
      <c r="L31" s="27"/>
      <c r="M31" s="10"/>
      <c r="N31" s="35">
        <f t="shared" si="0"/>
        <v>0</v>
      </c>
    </row>
    <row r="32" spans="3:14" ht="15">
      <c r="C32" s="34">
        <v>22</v>
      </c>
      <c r="D32" s="21" t="s">
        <v>47</v>
      </c>
      <c r="E32" s="38">
        <v>80</v>
      </c>
      <c r="F32" s="39">
        <v>255.3</v>
      </c>
      <c r="G32" s="39">
        <v>7.5</v>
      </c>
      <c r="H32" s="40">
        <v>2296</v>
      </c>
      <c r="I32" s="41">
        <v>30.6</v>
      </c>
      <c r="J32" s="26">
        <f>(H32*10/(F32*G32))</f>
        <v>11.991121556338948</v>
      </c>
      <c r="K32" s="27">
        <f>ROUND(J32*(1-((I32-14)/86)),2)</f>
        <v>9.68</v>
      </c>
      <c r="L32" s="27">
        <f>ROUND(J32*(1-((I32-15)/85)),2)</f>
        <v>9.79</v>
      </c>
      <c r="M32" s="10"/>
      <c r="N32" s="35">
        <f t="shared" si="0"/>
        <v>0</v>
      </c>
    </row>
    <row r="33" spans="3:12" ht="15">
      <c r="C33" s="32">
        <v>23</v>
      </c>
      <c r="D33" s="21" t="s">
        <v>48</v>
      </c>
      <c r="E33" s="38"/>
      <c r="F33" s="39"/>
      <c r="G33" s="39"/>
      <c r="H33" s="40"/>
      <c r="I33" s="41"/>
      <c r="J33" s="26"/>
      <c r="K33" s="27"/>
      <c r="L33" s="27"/>
    </row>
    <row r="34" spans="3:12" ht="15">
      <c r="C34" s="32">
        <v>24</v>
      </c>
      <c r="D34" s="21" t="s">
        <v>49</v>
      </c>
      <c r="E34" s="43">
        <v>85.3</v>
      </c>
      <c r="F34" s="39">
        <v>254.7</v>
      </c>
      <c r="G34" s="39">
        <v>7.5</v>
      </c>
      <c r="H34" s="40">
        <v>2384</v>
      </c>
      <c r="I34" s="41">
        <v>33.46</v>
      </c>
      <c r="J34" s="26">
        <f>(H34*10/(F34*G34))</f>
        <v>12.480041879335166</v>
      </c>
      <c r="K34" s="27">
        <f>ROUND(J34*(1-((I34-14)/86)),2)</f>
        <v>9.66</v>
      </c>
      <c r="L34" s="27">
        <f>ROUND(J34*(1-((I34-15)/85)),2)</f>
        <v>9.77</v>
      </c>
    </row>
    <row r="35" spans="3:12" ht="15">
      <c r="C35" s="32">
        <v>25</v>
      </c>
      <c r="D35" s="21" t="s">
        <v>50</v>
      </c>
      <c r="E35" s="43">
        <v>78.2</v>
      </c>
      <c r="F35" s="39">
        <v>254.1</v>
      </c>
      <c r="G35" s="39">
        <v>7.5</v>
      </c>
      <c r="H35" s="40">
        <v>2379</v>
      </c>
      <c r="I35" s="41">
        <v>31.53</v>
      </c>
      <c r="J35" s="26">
        <f>(H35*10/(F35*G35))</f>
        <v>12.48327430145612</v>
      </c>
      <c r="K35" s="27">
        <f>ROUND(J35*(1-((I35-14)/86)),2)</f>
        <v>9.94</v>
      </c>
      <c r="L35" s="27">
        <f>ROUND(J35*(1-((I35-15)/85)),2)</f>
        <v>10.06</v>
      </c>
    </row>
    <row r="36" spans="3:12" ht="15">
      <c r="C36" s="32">
        <v>26</v>
      </c>
      <c r="D36" s="21" t="s">
        <v>51</v>
      </c>
      <c r="E36" s="43">
        <v>82.7</v>
      </c>
      <c r="F36" s="39">
        <v>253.5</v>
      </c>
      <c r="G36" s="39">
        <v>7.5</v>
      </c>
      <c r="H36" s="40">
        <v>2267</v>
      </c>
      <c r="I36" s="41">
        <v>31.63</v>
      </c>
      <c r="J36" s="26">
        <f>(H36*10/(F36*G36))</f>
        <v>11.923734385272846</v>
      </c>
      <c r="K36" s="27">
        <f>ROUND(J36*(1-((I36-14)/86)),2)</f>
        <v>9.48</v>
      </c>
      <c r="L36" s="27">
        <f>ROUND(J36*(1-((I36-15)/85)),2)</f>
        <v>9.59</v>
      </c>
    </row>
    <row r="37" spans="3:12" ht="15">
      <c r="C37" s="32">
        <v>27</v>
      </c>
      <c r="D37" s="21" t="s">
        <v>52</v>
      </c>
      <c r="E37" s="43"/>
      <c r="F37" s="39"/>
      <c r="G37" s="39"/>
      <c r="H37" s="40"/>
      <c r="I37" s="41"/>
      <c r="J37" s="26"/>
      <c r="K37" s="27"/>
      <c r="L37" s="27"/>
    </row>
    <row r="38" spans="3:12" ht="15">
      <c r="C38" s="32">
        <v>28</v>
      </c>
      <c r="D38" s="21" t="s">
        <v>53</v>
      </c>
      <c r="E38" s="43">
        <v>78.2</v>
      </c>
      <c r="F38" s="39">
        <v>252.9</v>
      </c>
      <c r="G38" s="39">
        <v>7.5</v>
      </c>
      <c r="H38" s="40">
        <v>2266</v>
      </c>
      <c r="I38" s="41">
        <v>34.73</v>
      </c>
      <c r="J38" s="26">
        <f>(H38*10/(F38*G38))</f>
        <v>11.946751021484118</v>
      </c>
      <c r="K38" s="27">
        <f>ROUND(J38*(1-((I38-14)/86)),2)</f>
        <v>9.07</v>
      </c>
      <c r="L38" s="27">
        <f>ROUND(J38*(1-((I38-15)/85)),2)</f>
        <v>9.17</v>
      </c>
    </row>
    <row r="39" spans="3:12" ht="15">
      <c r="C39" s="32">
        <v>29</v>
      </c>
      <c r="D39" s="44" t="s">
        <v>54</v>
      </c>
      <c r="E39" s="45"/>
      <c r="F39" s="23"/>
      <c r="G39" s="23"/>
      <c r="H39" s="24"/>
      <c r="I39" s="25"/>
      <c r="J39" s="26"/>
      <c r="K39" s="27"/>
      <c r="L39" s="27"/>
    </row>
    <row r="40" spans="7:12" ht="12.75">
      <c r="G40" s="46" t="s">
        <v>55</v>
      </c>
      <c r="H40" s="46"/>
      <c r="I40" s="47">
        <f>AVERAGE(I11:I39)</f>
        <v>32.637</v>
      </c>
      <c r="J40" s="47">
        <f>AVERAGE(J11:J39)</f>
        <v>11.998324237706994</v>
      </c>
      <c r="K40" s="47">
        <f>AVERAGE(K11:K39)</f>
        <v>9.397</v>
      </c>
      <c r="L40" s="47">
        <f>AVERAGE(L11:L39)</f>
        <v>9.506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7" r:id="rId2"/>
  <headerFooter alignWithMargins="0">
    <oddHeader>&amp;C&amp;F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Pioneer, A DuPont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czarnyi</dc:creator>
  <cp:keywords/>
  <dc:description/>
  <cp:lastModifiedBy>czarnyi</cp:lastModifiedBy>
  <cp:lastPrinted>2008-12-05T15:37:23Z</cp:lastPrinted>
  <dcterms:created xsi:type="dcterms:W3CDTF">2008-11-13T13:03:35Z</dcterms:created>
  <dcterms:modified xsi:type="dcterms:W3CDTF">2008-12-05T15:37:29Z</dcterms:modified>
  <cp:category/>
  <cp:version/>
  <cp:contentType/>
  <cp:contentStatus/>
</cp:coreProperties>
</file>