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Default Extension="vml" ContentType="application/vnd.openxmlformats-officedocument.vmlDrawing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8795" windowHeight="12015" firstSheet="28" activeTab="31"/>
  </bookViews>
  <sheets>
    <sheet name="09-ISO-Kiszonka-ANFARM" sheetId="1" r:id="rId1"/>
    <sheet name="09-ISO-Kiszonka-SUTKOWSKI" sheetId="2" r:id="rId2"/>
    <sheet name="09-ISO-Kiszonka-KRASNODĘBSKI" sheetId="3" r:id="rId3"/>
    <sheet name="09-ISO-Kiszonka-KACZYŃSKI" sheetId="4" r:id="rId4"/>
    <sheet name="09-ISO-Kiszonka-BIEBRZA" sheetId="5" r:id="rId5"/>
    <sheet name="09-ISO-Kiszonka-PACZUSKI" sheetId="6" r:id="rId6"/>
    <sheet name="09-ISO-Kiszonka-NERWIKI" sheetId="7" r:id="rId7"/>
    <sheet name="09-ISO-Kiszonka-BAŁDY" sheetId="8" r:id="rId8"/>
    <sheet name="09-ISO-Kiszonka-BUKS" sheetId="9" r:id="rId9"/>
    <sheet name="09-ISO-Kiszonka-KOLWINY" sheetId="10" r:id="rId10"/>
    <sheet name="09-ISO-Kiszonka-GAJ" sheetId="11" r:id="rId11"/>
    <sheet name="09-ISO-Kiszonka-STEC" sheetId="12" r:id="rId12"/>
    <sheet name="09-ISO-Kiszonka-BAŁUCH" sheetId="13" r:id="rId13"/>
    <sheet name="09-ISO-Kiszonka-KARWIEŃSKIE" sheetId="14" r:id="rId14"/>
    <sheet name="09-ISO-Kiszonka-DANKO" sheetId="15" r:id="rId15"/>
    <sheet name="09-ISO-Kiszonka-SOUKUP" sheetId="16" r:id="rId16"/>
    <sheet name="09-ISO-Kiszonka-CYWIŃSKI" sheetId="17" r:id="rId17"/>
    <sheet name="09-ISO-Kiszonka-WITKOWO" sheetId="18" r:id="rId18"/>
    <sheet name="09-ISO-Kiszonka-SKRODZKI" sheetId="19" r:id="rId19"/>
    <sheet name="09-ISO-Kiszonka-WIŚNIEWSKI" sheetId="20" r:id="rId20"/>
    <sheet name="09-ISO-Kiszonka-PIECZULIS" sheetId="21" r:id="rId21"/>
    <sheet name="09-ISO-Kiszonka-LITWICKI" sheetId="22" r:id="rId22"/>
    <sheet name="09-ISO-Kiszonka-OLEKSIUK" sheetId="23" r:id="rId23"/>
    <sheet name="09-ISO-Kiszonka-CHLEBUS" sheetId="24" r:id="rId24"/>
    <sheet name="09-ISO-Kiszonka-DZIĘGIELEWSKA" sheetId="25" r:id="rId25"/>
    <sheet name="09-ISO-Kiszonka-KUCZYŃSKI" sheetId="26" r:id="rId26"/>
    <sheet name="09-ISO-Kiszonka-PUCIŁOWSKI" sheetId="27" r:id="rId27"/>
    <sheet name="09-ISO-Kiszonka-TODOROWSKI" sheetId="28" r:id="rId28"/>
    <sheet name="09-ISO-Kiszonka-UNIAGRO" sheetId="29" r:id="rId29"/>
    <sheet name="PLONY-POLSKA PÓŁNOCNA" sheetId="30" r:id="rId30"/>
    <sheet name="Grafik-PL-PÓŁNOC" sheetId="31" r:id="rId31"/>
    <sheet name="Analizy Jakościowe-PL-PŁN" sheetId="32" r:id="rId32"/>
  </sheets>
  <externalReferences>
    <externalReference r:id="rId35"/>
  </externalReferences>
  <definedNames>
    <definedName name="MST_1">'[1]TDE_Data'!$J$45</definedName>
    <definedName name="MST_10">'[1]TDE_Data'!$J$54</definedName>
    <definedName name="MST_11">'[1]TDE_Data'!$J$55</definedName>
    <definedName name="MST_12">'[1]TDE_Data'!$J$56</definedName>
    <definedName name="MST_13">'[1]TDE_Data'!$J$57</definedName>
    <definedName name="MST_14">'[1]TDE_Data'!$J$58</definedName>
    <definedName name="MST_15">'[1]TDE_Data'!$J$59</definedName>
    <definedName name="MST_16">'[1]TDE_Data'!$J$60</definedName>
    <definedName name="MST_17">'[1]TDE_Data'!$J$61</definedName>
    <definedName name="MST_18">'[1]TDE_Data'!$J$62</definedName>
    <definedName name="MST_19">'[1]TDE_Data'!$J$63</definedName>
    <definedName name="MST_2">'[1]TDE_Data'!$J$46</definedName>
    <definedName name="MST_20">'[1]TDE_Data'!$J$64</definedName>
    <definedName name="MST_21">'[1]TDE_Data'!$J$65</definedName>
    <definedName name="MST_3">'[1]TDE_Data'!$J$47</definedName>
    <definedName name="MST_4">'[1]TDE_Data'!$J$48</definedName>
    <definedName name="MST_5">'[1]TDE_Data'!$J$49</definedName>
    <definedName name="MST_6">'[1]TDE_Data'!$J$50</definedName>
    <definedName name="MST_7">'[1]TDE_Data'!$J$51</definedName>
    <definedName name="MST_8">'[1]TDE_Data'!$J$52</definedName>
    <definedName name="MST_9">'[1]TDE_Data'!$J$53</definedName>
  </definedNames>
  <calcPr fullCalcOnLoad="1"/>
</workbook>
</file>

<file path=xl/sharedStrings.xml><?xml version="1.0" encoding="utf-8"?>
<sst xmlns="http://schemas.openxmlformats.org/spreadsheetml/2006/main" count="3808" uniqueCount="206">
  <si>
    <t>2009 POLAND</t>
  </si>
  <si>
    <t>SILAGE - QUALITY RESULTS</t>
  </si>
  <si>
    <t>STRIP TRIAL REPORT</t>
  </si>
  <si>
    <t xml:space="preserve">Kiszonka - Plony </t>
  </si>
  <si>
    <t>KISZONKA - WYNIKI ANALIZ JAKOŚCIOWYCH</t>
  </si>
  <si>
    <t>Location:</t>
  </si>
  <si>
    <t>ANFARM</t>
  </si>
  <si>
    <t>harvest date:</t>
  </si>
  <si>
    <t>07.10.09</t>
  </si>
  <si>
    <t>Name:</t>
  </si>
  <si>
    <t>planting date:</t>
  </si>
  <si>
    <t>30.04.09</t>
  </si>
  <si>
    <t>No.</t>
  </si>
  <si>
    <t>Hybrid</t>
  </si>
  <si>
    <t>Plants/ha</t>
  </si>
  <si>
    <t>Plot lenght</t>
  </si>
  <si>
    <t>Plot width</t>
  </si>
  <si>
    <t>yld from plot kg</t>
  </si>
  <si>
    <t>T/HA</t>
  </si>
  <si>
    <t>%DM</t>
  </si>
  <si>
    <t>DM yield T/HA</t>
  </si>
  <si>
    <t>DM</t>
  </si>
  <si>
    <t>DM yield</t>
  </si>
  <si>
    <t>Digestibility</t>
  </si>
  <si>
    <t>Milk prod. units</t>
  </si>
  <si>
    <t>Milk units yield</t>
  </si>
  <si>
    <t>Lp</t>
  </si>
  <si>
    <t>Odmiana</t>
  </si>
  <si>
    <t>Rośl/ha</t>
  </si>
  <si>
    <t>Dł. poletka</t>
  </si>
  <si>
    <t>Szer. poletka</t>
  </si>
  <si>
    <t>plon z polet. w kg</t>
  </si>
  <si>
    <t>plon t/ha</t>
  </si>
  <si>
    <t>%s.m.</t>
  </si>
  <si>
    <t>plon s.m. t/ha</t>
  </si>
  <si>
    <t>s.m.</t>
  </si>
  <si>
    <t>plon s.m.</t>
  </si>
  <si>
    <t>Strawność</t>
  </si>
  <si>
    <t>JPM</t>
  </si>
  <si>
    <t>Plon JPM</t>
  </si>
  <si>
    <t>JPŻ</t>
  </si>
  <si>
    <t>Plon JPŻ</t>
  </si>
  <si>
    <t>BTJN</t>
  </si>
  <si>
    <t>BTJE</t>
  </si>
  <si>
    <t>Skrobia</t>
  </si>
  <si>
    <t>NDF</t>
  </si>
  <si>
    <t>PR39D60*/X4W680</t>
  </si>
  <si>
    <t>PR39B56/X0803B</t>
  </si>
  <si>
    <t>PR39V43*/X6W826</t>
  </si>
  <si>
    <t>PR39K13/X0781M</t>
  </si>
  <si>
    <t>P8039*/X6T579</t>
  </si>
  <si>
    <t>PR39N39/X6V727</t>
  </si>
  <si>
    <t>PR39G12/X0778T</t>
  </si>
  <si>
    <t>P8000/X6T584</t>
  </si>
  <si>
    <t>PR39B22/X6S415</t>
  </si>
  <si>
    <t>PR39T45/X0842K</t>
  </si>
  <si>
    <t>P8100/X6T587</t>
  </si>
  <si>
    <t>PR39T13/X0823F</t>
  </si>
  <si>
    <t>PR39A98/X0821B</t>
  </si>
  <si>
    <t>PR39W45*/X4T928</t>
  </si>
  <si>
    <t>PR39D23*/X4S784</t>
  </si>
  <si>
    <t>PR39F58/X0850F</t>
  </si>
  <si>
    <t>PR38B12/X0883A</t>
  </si>
  <si>
    <t>PR38N86/X5R717</t>
  </si>
  <si>
    <t>PR38A79/X5P515</t>
  </si>
  <si>
    <t>PR38Y34/X5S803</t>
  </si>
  <si>
    <t>PR38T76/X4P452</t>
  </si>
  <si>
    <t>CLARICA/3893/X0902H</t>
  </si>
  <si>
    <t>PR38F70/BENICIA</t>
  </si>
  <si>
    <t>PR38R92/X0911P</t>
  </si>
  <si>
    <t>PR38H20/X0900P</t>
  </si>
  <si>
    <t>PR38V12/X0903F</t>
  </si>
  <si>
    <t>P9000*/X6R221</t>
  </si>
  <si>
    <t>P9400*/X6P942</t>
  </si>
  <si>
    <t>PR38V31/X6P940</t>
  </si>
  <si>
    <t>PR38A24/X0958F</t>
  </si>
  <si>
    <t>PR35M23*/X6K247</t>
  </si>
  <si>
    <t>JPM - Jednostka paszowa produkcji mleka (energia netto produkcji mleka)</t>
  </si>
  <si>
    <t>JPŻ - Jednostaka paszowa produkcji żywca (energia netto produkcji żywca)</t>
  </si>
  <si>
    <t>BTJN - suma białka właściwego paszy i białka właściwego mikroorganizmów żwacza rzeczywiście trawionych w jelicie cienkim,</t>
  </si>
  <si>
    <t xml:space="preserve">            obliczonych na podstawie dostępnego w żwaczu azotu (N) paszy</t>
  </si>
  <si>
    <t>BTJE - suma białka właściwego paszy i białka właściwego mikroorganizmów żwacza rzeczywiście trawionych w jelicie cienkim,</t>
  </si>
  <si>
    <t xml:space="preserve">            obliczonych na podstawie dostępnej w żwaczu energii (E) paszy</t>
  </si>
  <si>
    <t>NDF - włókno nierozpuszczalne w neutralnym detergencie</t>
  </si>
  <si>
    <t>ADF - włókno nierozpuszczalne w kwaśnych detergentach</t>
  </si>
  <si>
    <t>06.10.09</t>
  </si>
  <si>
    <t>05.05.09</t>
  </si>
  <si>
    <t>KRASNODĘBSKI</t>
  </si>
  <si>
    <t>24.09.09</t>
  </si>
  <si>
    <t>25.04.09</t>
  </si>
  <si>
    <t>KACZYŃSKI</t>
  </si>
  <si>
    <t>24.10.09</t>
  </si>
  <si>
    <t>27.04.09</t>
  </si>
  <si>
    <t>BIEBRZA</t>
  </si>
  <si>
    <t>29.09.09</t>
  </si>
  <si>
    <t>12.05.09</t>
  </si>
  <si>
    <t>DZIKI</t>
  </si>
  <si>
    <t>PACZUSKI</t>
  </si>
  <si>
    <t>30.09.09</t>
  </si>
  <si>
    <t>28.04.09</t>
  </si>
  <si>
    <t>NERWIKI</t>
  </si>
  <si>
    <t>23.09.09</t>
  </si>
  <si>
    <t>MIŁOSZ</t>
  </si>
  <si>
    <t>BAŁDY</t>
  </si>
  <si>
    <t>09.10.09</t>
  </si>
  <si>
    <t>BUKS</t>
  </si>
  <si>
    <t>01.10.09</t>
  </si>
  <si>
    <t>KINKAJMY</t>
  </si>
  <si>
    <t>21.04.09</t>
  </si>
  <si>
    <t>KOLWINY</t>
  </si>
  <si>
    <t>STRUG</t>
  </si>
  <si>
    <t>22.04.09</t>
  </si>
  <si>
    <t>Opalanko</t>
  </si>
  <si>
    <t>GAJ</t>
  </si>
  <si>
    <t>26.04.09</t>
  </si>
  <si>
    <t>??</t>
  </si>
  <si>
    <t>STEC</t>
  </si>
  <si>
    <t>25.09.09</t>
  </si>
  <si>
    <t>BAŁUCH</t>
  </si>
  <si>
    <t>26.09.09</t>
  </si>
  <si>
    <t>KARWIEŃSKIE BŁOTA</t>
  </si>
  <si>
    <t>21.10.09</t>
  </si>
  <si>
    <t>08.05.09</t>
  </si>
  <si>
    <t>DANKO</t>
  </si>
  <si>
    <t>14.09.09</t>
  </si>
  <si>
    <t>DĘBINA</t>
  </si>
  <si>
    <t>SOUKUP</t>
  </si>
  <si>
    <t>24.04.09</t>
  </si>
  <si>
    <t>CYWIŃSKI</t>
  </si>
  <si>
    <t>29.04.09</t>
  </si>
  <si>
    <t>WITKOWO</t>
  </si>
  <si>
    <t>SKRODZKI</t>
  </si>
  <si>
    <t>16.10.09</t>
  </si>
  <si>
    <t>WIŚNIEWSKI</t>
  </si>
  <si>
    <t>14.10.09</t>
  </si>
  <si>
    <t>PIECZULIS</t>
  </si>
  <si>
    <t>KOMPOCIE</t>
  </si>
  <si>
    <t>LITWICKI</t>
  </si>
  <si>
    <t>22.10.09</t>
  </si>
  <si>
    <t>02.05.09</t>
  </si>
  <si>
    <t>OLEKSIUK</t>
  </si>
  <si>
    <t>23.10.09</t>
  </si>
  <si>
    <t>CHLEBUS</t>
  </si>
  <si>
    <t>DZIĘGIELEWSKA</t>
  </si>
  <si>
    <t>28.09.09</t>
  </si>
  <si>
    <t>11.05.09</t>
  </si>
  <si>
    <t>KUCZYŃSKI</t>
  </si>
  <si>
    <t>01.05.09</t>
  </si>
  <si>
    <t>PUCIŁOWSKI</t>
  </si>
  <si>
    <t>29.05.09</t>
  </si>
  <si>
    <t>TODOROWSKI</t>
  </si>
  <si>
    <r>
      <t>plot area m</t>
    </r>
    <r>
      <rPr>
        <b/>
        <vertAlign val="superscript"/>
        <sz val="10"/>
        <rFont val="Arial CE"/>
        <family val="0"/>
      </rPr>
      <t>2</t>
    </r>
  </si>
  <si>
    <r>
      <t>pow. polet. m</t>
    </r>
    <r>
      <rPr>
        <vertAlign val="superscript"/>
        <sz val="10"/>
        <rFont val="Arial CE"/>
        <family val="2"/>
      </rPr>
      <t>2</t>
    </r>
  </si>
  <si>
    <t>Uni Agro</t>
  </si>
  <si>
    <t>Mazurowo</t>
  </si>
  <si>
    <t>PIONEER STRIP-TRIALS</t>
  </si>
  <si>
    <t>CORN FOR SILAGE - KUKURYDZA NA KISZONKĘ</t>
  </si>
  <si>
    <t>REGION: POLSKA PÓŁNOCNA</t>
  </si>
  <si>
    <t>FAO</t>
  </si>
  <si>
    <t>licz. dośw.</t>
  </si>
  <si>
    <t>Obasda przy zbiorze</t>
  </si>
  <si>
    <t>Plon wilg. t/ha</t>
  </si>
  <si>
    <t>śred. s.m.%</t>
  </si>
  <si>
    <t>Plon s.m. T/ha</t>
  </si>
  <si>
    <t>Plon max s.m.</t>
  </si>
  <si>
    <t>loc. no.</t>
  </si>
  <si>
    <t>Hrvsd</t>
  </si>
  <si>
    <t>wet yield t/ha</t>
  </si>
  <si>
    <t>av. DM %</t>
  </si>
  <si>
    <t>DM yield t/ha</t>
  </si>
  <si>
    <t>Max DM yield</t>
  </si>
  <si>
    <t>PR39K13</t>
  </si>
  <si>
    <t>PR39G12</t>
  </si>
  <si>
    <t>PR39T45</t>
  </si>
  <si>
    <t>PR39A98</t>
  </si>
  <si>
    <t>PR39D23</t>
  </si>
  <si>
    <t>PR39F58</t>
  </si>
  <si>
    <t>PR38N86</t>
  </si>
  <si>
    <t xml:space="preserve">średnie </t>
  </si>
  <si>
    <t xml:space="preserve">Średnia zawartość s.m. w % </t>
  </si>
  <si>
    <t>Średni plon suchej masy w t/ha</t>
  </si>
  <si>
    <t>%</t>
  </si>
  <si>
    <t>Średni plon s.m.</t>
  </si>
  <si>
    <t>Mleko z ha*</t>
  </si>
  <si>
    <t>JPM/HA</t>
  </si>
  <si>
    <t>JPŻ/HA</t>
  </si>
  <si>
    <t>% s.m.</t>
  </si>
  <si>
    <t>g/kg s.m.</t>
  </si>
  <si>
    <t xml:space="preserve">g/kg s.m. </t>
  </si>
  <si>
    <t>l/ha</t>
  </si>
  <si>
    <t xml:space="preserve">* - teoretycznie wyliczone możliwości produkcji mleka z 1 ha na podstawie zawartości energii w zielonce z kukurydzy, </t>
  </si>
  <si>
    <t xml:space="preserve">    bez uwzględnienia strat podczas zakiszania i bez pokrycia potrzeb bytowych w żywieniu krów mlecznych</t>
  </si>
  <si>
    <t>WYNIKI DOŚWIADCZEŃ PRODUKCYJNYCH 2009</t>
  </si>
  <si>
    <t>WYNIKI DOŚWIADCZEŃ PRODUKCYJNYCH - 2009- SILAGE QUALITY RESULTS</t>
  </si>
  <si>
    <t>KUKURYDZA NA KISZONKĘ 2009 - WYNIKI ANALIZ JAKOŚCIOWYCH</t>
  </si>
  <si>
    <t>2009 - Kukurydza na kiszonkę - plony suchej masy i zaw. suchej masy - POLSKA PÓŁNOCNA</t>
  </si>
  <si>
    <t>PR39V43</t>
  </si>
  <si>
    <t>PR39N39</t>
  </si>
  <si>
    <t>P8000</t>
  </si>
  <si>
    <t>PR39B22</t>
  </si>
  <si>
    <t>PR39T13</t>
  </si>
  <si>
    <t>PR38A79</t>
  </si>
  <si>
    <t>PR38Y34**</t>
  </si>
  <si>
    <t>** ODMIANA DOSTĘPNA POD WARUNKIEM REJESTRACJI luty 2010.</t>
  </si>
  <si>
    <t>ok.190</t>
  </si>
  <si>
    <t>** ODMIANA DOSTĘPNA W 2010 ROKU POD WARUNKIEM REJESTRACJI luty 2010.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</si>
</sst>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"/>
    <numFmt numFmtId="176" formatCode="#,##0.0"/>
    <numFmt numFmtId="177" formatCode="#.##0.0"/>
    <numFmt numFmtId="178" formatCode="#.##0."/>
    <numFmt numFmtId="179" formatCode="#.##0"/>
    <numFmt numFmtId="180" formatCode="#.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0"/>
    <numFmt numFmtId="185" formatCode="#.###"/>
    <numFmt numFmtId="186" formatCode="#.####"/>
    <numFmt numFmtId="187" formatCode="#.#####"/>
    <numFmt numFmtId="188" formatCode="#.######"/>
    <numFmt numFmtId="189" formatCode="#.#######"/>
    <numFmt numFmtId="190" formatCode="#,##0.0000"/>
    <numFmt numFmtId="191" formatCode="0.000"/>
    <numFmt numFmtId="192" formatCode="0.0000"/>
    <numFmt numFmtId="193" formatCode="0.00000"/>
    <numFmt numFmtId="194" formatCode="#,##0.00_);\-#,##0.0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vertAlign val="superscript"/>
      <sz val="10"/>
      <name val="Arial CE"/>
      <family val="0"/>
    </font>
    <font>
      <b/>
      <sz val="8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Arial CE"/>
      <family val="0"/>
    </font>
    <font>
      <sz val="11"/>
      <name val="Arial"/>
      <family val="2"/>
    </font>
    <font>
      <sz val="10"/>
      <name val="Arial Unicode MS"/>
      <family val="2"/>
    </font>
    <font>
      <b/>
      <sz val="11"/>
      <name val="Arial Unicode MS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u val="single"/>
      <sz val="12"/>
      <color indexed="10"/>
      <name val="Arial Unicode MS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4"/>
      <color indexed="10"/>
      <name val="Arial CE"/>
      <family val="2"/>
    </font>
    <font>
      <sz val="14"/>
      <color indexed="10"/>
      <name val="Verdana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 Unicode MS"/>
      <family val="2"/>
    </font>
    <font>
      <sz val="8"/>
      <name val="Arial"/>
      <family val="0"/>
    </font>
    <font>
      <b/>
      <sz val="12"/>
      <name val="Arial Unicode MS"/>
      <family val="2"/>
    </font>
    <font>
      <b/>
      <sz val="8"/>
      <name val="Arial Unicode MS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Tahoma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vantGarde"/>
      <family val="2"/>
    </font>
    <font>
      <b/>
      <sz val="10"/>
      <name val="AvantGard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2" xfId="25" applyNumberForma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3" fontId="14" fillId="0" borderId="2" xfId="0" applyNumberFormat="1" applyFont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175" fontId="15" fillId="0" borderId="4" xfId="0" applyNumberFormat="1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/>
    </xf>
    <xf numFmtId="2" fontId="16" fillId="3" borderId="2" xfId="0" applyNumberFormat="1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175" fontId="15" fillId="0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2" xfId="0" applyNumberFormat="1" applyFill="1" applyBorder="1" applyAlignment="1">
      <alignment/>
    </xf>
    <xf numFmtId="1" fontId="15" fillId="0" borderId="1" xfId="0" applyNumberFormat="1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left"/>
    </xf>
    <xf numFmtId="0" fontId="12" fillId="0" borderId="2" xfId="0" applyFont="1" applyBorder="1" applyAlignment="1" quotePrefix="1">
      <alignment vertical="center"/>
    </xf>
    <xf numFmtId="0" fontId="12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49" fontId="12" fillId="0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3" fontId="18" fillId="0" borderId="2" xfId="0" applyNumberFormat="1" applyFont="1" applyFill="1" applyBorder="1" applyAlignment="1" applyProtection="1">
      <alignment horizontal="center"/>
      <protection/>
    </xf>
    <xf numFmtId="175" fontId="15" fillId="0" borderId="6" xfId="0" applyNumberFormat="1" applyFont="1" applyFill="1" applyBorder="1" applyAlignment="1">
      <alignment horizontal="center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175" fontId="15" fillId="0" borderId="1" xfId="0" applyNumberFormat="1" applyFont="1" applyFill="1" applyBorder="1" applyAlignment="1" applyProtection="1">
      <alignment horizontal="center"/>
      <protection locked="0"/>
    </xf>
    <xf numFmtId="175" fontId="15" fillId="0" borderId="7" xfId="0" applyNumberFormat="1" applyFont="1" applyFill="1" applyBorder="1" applyAlignment="1" applyProtection="1">
      <alignment horizontal="center"/>
      <protection locked="0"/>
    </xf>
    <xf numFmtId="175" fontId="15" fillId="0" borderId="8" xfId="0" applyNumberFormat="1" applyFont="1" applyFill="1" applyBorder="1" applyAlignment="1" applyProtection="1">
      <alignment horizontal="center"/>
      <protection locked="0"/>
    </xf>
    <xf numFmtId="1" fontId="18" fillId="0" borderId="9" xfId="0" applyNumberFormat="1" applyFont="1" applyFill="1" applyBorder="1" applyAlignment="1">
      <alignment horizontal="center"/>
    </xf>
    <xf numFmtId="175" fontId="15" fillId="0" borderId="10" xfId="0" applyNumberFormat="1" applyFont="1" applyFill="1" applyBorder="1" applyAlignment="1">
      <alignment horizontal="center"/>
    </xf>
    <xf numFmtId="175" fontId="15" fillId="0" borderId="11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175" fontId="15" fillId="0" borderId="12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3" fontId="0" fillId="2" borderId="13" xfId="0" applyNumberFormat="1" applyFill="1" applyBorder="1" applyAlignment="1">
      <alignment/>
    </xf>
    <xf numFmtId="2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 applyProtection="1">
      <alignment/>
      <protection locked="0"/>
    </xf>
    <xf numFmtId="1" fontId="15" fillId="0" borderId="2" xfId="23" applyNumberFormat="1" applyFont="1" applyFill="1" applyBorder="1" applyAlignment="1" applyProtection="1">
      <alignment horizontal="center"/>
      <protection locked="0"/>
    </xf>
    <xf numFmtId="175" fontId="15" fillId="0" borderId="2" xfId="23" applyNumberFormat="1" applyFont="1" applyFill="1" applyBorder="1" applyAlignment="1">
      <alignment horizontal="center"/>
      <protection/>
    </xf>
    <xf numFmtId="3" fontId="15" fillId="0" borderId="2" xfId="23" applyNumberFormat="1" applyFont="1" applyFill="1" applyBorder="1" applyAlignment="1">
      <alignment horizontal="center"/>
      <protection/>
    </xf>
    <xf numFmtId="175" fontId="15" fillId="0" borderId="14" xfId="23" applyNumberFormat="1" applyFont="1" applyFill="1" applyBorder="1" applyAlignment="1">
      <alignment horizontal="center"/>
      <protection/>
    </xf>
    <xf numFmtId="1" fontId="15" fillId="0" borderId="15" xfId="23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1" fontId="15" fillId="0" borderId="2" xfId="0" applyNumberFormat="1" applyFont="1" applyFill="1" applyBorder="1" applyAlignment="1" applyProtection="1">
      <alignment horizontal="center" wrapText="1"/>
      <protection locked="0"/>
    </xf>
    <xf numFmtId="175" fontId="15" fillId="0" borderId="10" xfId="0" applyNumberFormat="1" applyFont="1" applyBorder="1" applyAlignment="1">
      <alignment horizontal="center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175" fontId="15" fillId="0" borderId="16" xfId="0" applyNumberFormat="1" applyFont="1" applyFill="1" applyBorder="1" applyAlignment="1" applyProtection="1">
      <alignment horizontal="center"/>
      <protection locked="0"/>
    </xf>
    <xf numFmtId="175" fontId="15" fillId="0" borderId="2" xfId="0" applyNumberFormat="1" applyFont="1" applyFill="1" applyBorder="1" applyAlignment="1" applyProtection="1">
      <alignment horizontal="center"/>
      <protection locked="0"/>
    </xf>
    <xf numFmtId="3" fontId="15" fillId="0" borderId="2" xfId="0" applyNumberFormat="1" applyFont="1" applyFill="1" applyBorder="1" applyAlignment="1" applyProtection="1">
      <alignment horizontal="center"/>
      <protection locked="0"/>
    </xf>
    <xf numFmtId="176" fontId="15" fillId="0" borderId="2" xfId="0" applyNumberFormat="1" applyFont="1" applyFill="1" applyBorder="1" applyAlignment="1" applyProtection="1">
      <alignment horizontal="center"/>
      <protection/>
    </xf>
    <xf numFmtId="0" fontId="0" fillId="2" borderId="1" xfId="0" applyFill="1" applyBorder="1" applyAlignment="1">
      <alignment/>
    </xf>
    <xf numFmtId="175" fontId="15" fillId="0" borderId="1" xfId="0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75" fontId="15" fillId="0" borderId="7" xfId="0" applyNumberFormat="1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20" fillId="0" borderId="0" xfId="21" applyFont="1">
      <alignment/>
      <protection/>
    </xf>
    <xf numFmtId="0" fontId="21" fillId="0" borderId="0" xfId="21" applyFont="1" applyAlignment="1">
      <alignment horizontal="center"/>
      <protection/>
    </xf>
    <xf numFmtId="0" fontId="21" fillId="0" borderId="0" xfId="21" applyFont="1">
      <alignment/>
      <protection/>
    </xf>
    <xf numFmtId="3" fontId="21" fillId="0" borderId="0" xfId="21" applyNumberFormat="1" applyFont="1">
      <alignment/>
      <protection/>
    </xf>
    <xf numFmtId="0" fontId="6" fillId="0" borderId="0" xfId="21">
      <alignment/>
      <protection/>
    </xf>
    <xf numFmtId="0" fontId="22" fillId="0" borderId="0" xfId="21" applyFont="1" applyAlignment="1">
      <alignment horizontal="left"/>
      <protection/>
    </xf>
    <xf numFmtId="3" fontId="21" fillId="2" borderId="0" xfId="21" applyNumberFormat="1" applyFont="1" applyFill="1">
      <alignment/>
      <protection/>
    </xf>
    <xf numFmtId="0" fontId="23" fillId="0" borderId="0" xfId="21" applyNumberFormat="1" applyFont="1">
      <alignment/>
      <protection/>
    </xf>
    <xf numFmtId="0" fontId="6" fillId="0" borderId="0" xfId="21" applyBorder="1">
      <alignment/>
      <protection/>
    </xf>
    <xf numFmtId="0" fontId="6" fillId="0" borderId="0" xfId="21" applyAlignment="1">
      <alignment horizontal="center"/>
      <protection/>
    </xf>
    <xf numFmtId="3" fontId="6" fillId="0" borderId="0" xfId="21" applyNumberFormat="1">
      <alignment/>
      <protection/>
    </xf>
    <xf numFmtId="0" fontId="24" fillId="3" borderId="17" xfId="21" applyFont="1" applyFill="1" applyBorder="1" applyAlignment="1">
      <alignment horizontal="center"/>
      <protection/>
    </xf>
    <xf numFmtId="0" fontId="24" fillId="3" borderId="11" xfId="21" applyFont="1" applyFill="1" applyBorder="1" applyAlignment="1">
      <alignment horizontal="center"/>
      <protection/>
    </xf>
    <xf numFmtId="0" fontId="24" fillId="3" borderId="9" xfId="21" applyFont="1" applyFill="1" applyBorder="1" applyAlignment="1">
      <alignment horizontal="center" shrinkToFit="1"/>
      <protection/>
    </xf>
    <xf numFmtId="2" fontId="24" fillId="3" borderId="11" xfId="21" applyNumberFormat="1" applyFont="1" applyFill="1" applyBorder="1" applyAlignment="1">
      <alignment horizontal="center"/>
      <protection/>
    </xf>
    <xf numFmtId="0" fontId="24" fillId="3" borderId="18" xfId="21" applyFont="1" applyFill="1" applyBorder="1" applyAlignment="1">
      <alignment horizontal="center"/>
      <protection/>
    </xf>
    <xf numFmtId="0" fontId="24" fillId="3" borderId="19" xfId="21" applyFont="1" applyFill="1" applyBorder="1" applyAlignment="1">
      <alignment horizontal="center"/>
      <protection/>
    </xf>
    <xf numFmtId="0" fontId="24" fillId="3" borderId="20" xfId="21" applyFont="1" applyFill="1" applyBorder="1" applyAlignment="1">
      <alignment horizontal="center"/>
      <protection/>
    </xf>
    <xf numFmtId="0" fontId="19" fillId="3" borderId="21" xfId="21" applyFont="1" applyFill="1" applyBorder="1" applyAlignment="1">
      <alignment horizontal="center"/>
      <protection/>
    </xf>
    <xf numFmtId="0" fontId="24" fillId="3" borderId="22" xfId="21" applyFont="1" applyFill="1" applyBorder="1" applyAlignment="1">
      <alignment horizontal="center"/>
      <protection/>
    </xf>
    <xf numFmtId="3" fontId="26" fillId="0" borderId="3" xfId="21" applyNumberFormat="1" applyFont="1" applyFill="1" applyBorder="1" applyAlignment="1">
      <alignment horizontal="center"/>
      <protection/>
    </xf>
    <xf numFmtId="176" fontId="26" fillId="0" borderId="3" xfId="21" applyNumberFormat="1" applyFont="1" applyFill="1" applyBorder="1" applyAlignment="1">
      <alignment horizontal="center"/>
      <protection/>
    </xf>
    <xf numFmtId="3" fontId="26" fillId="0" borderId="2" xfId="21" applyNumberFormat="1" applyFont="1" applyFill="1" applyBorder="1" applyAlignment="1">
      <alignment horizontal="center"/>
      <protection/>
    </xf>
    <xf numFmtId="0" fontId="26" fillId="0" borderId="2" xfId="21" applyFont="1" applyFill="1" applyBorder="1" applyAlignment="1">
      <alignment horizontal="center"/>
      <protection/>
    </xf>
    <xf numFmtId="0" fontId="26" fillId="3" borderId="2" xfId="21" applyFont="1" applyFill="1" applyBorder="1" applyAlignment="1">
      <alignment horizontal="center"/>
      <protection/>
    </xf>
    <xf numFmtId="3" fontId="26" fillId="3" borderId="2" xfId="21" applyNumberFormat="1" applyFont="1" applyFill="1" applyBorder="1" applyAlignment="1">
      <alignment horizontal="center"/>
      <protection/>
    </xf>
    <xf numFmtId="176" fontId="27" fillId="0" borderId="0" xfId="21" applyNumberFormat="1" applyFont="1" applyFill="1" applyBorder="1" applyAlignment="1">
      <alignment horizontal="center"/>
      <protection/>
    </xf>
    <xf numFmtId="0" fontId="28" fillId="0" borderId="0" xfId="21" applyFont="1" applyAlignment="1">
      <alignment horizontal="center"/>
      <protection/>
    </xf>
    <xf numFmtId="4" fontId="25" fillId="0" borderId="0" xfId="21" applyNumberFormat="1" applyFont="1" applyAlignment="1">
      <alignment horizontal="center"/>
      <protection/>
    </xf>
    <xf numFmtId="0" fontId="29" fillId="0" borderId="0" xfId="21" applyFont="1">
      <alignment/>
      <protection/>
    </xf>
    <xf numFmtId="0" fontId="30" fillId="0" borderId="0" xfId="21" applyFont="1" applyFill="1" applyBorder="1" applyAlignment="1" applyProtection="1">
      <alignment horizontal="left" vertical="center"/>
      <protection/>
    </xf>
    <xf numFmtId="0" fontId="29" fillId="0" borderId="0" xfId="21" applyFont="1" applyFill="1">
      <alignment/>
      <protection/>
    </xf>
    <xf numFmtId="0" fontId="30" fillId="0" borderId="0" xfId="21" applyFont="1" applyFill="1" applyAlignment="1" quotePrefix="1">
      <alignment horizontal="right"/>
      <protection/>
    </xf>
    <xf numFmtId="0" fontId="30" fillId="0" borderId="0" xfId="21" applyFont="1" applyFill="1">
      <alignment/>
      <protection/>
    </xf>
    <xf numFmtId="0" fontId="6" fillId="0" borderId="0" xfId="21" applyFont="1" applyFill="1" applyBorder="1" applyProtection="1">
      <alignment/>
      <protection locked="0"/>
    </xf>
    <xf numFmtId="0" fontId="31" fillId="0" borderId="2" xfId="21" applyFont="1" applyFill="1" applyBorder="1" applyAlignment="1">
      <alignment horizontal="center" wrapText="1"/>
      <protection/>
    </xf>
    <xf numFmtId="0" fontId="29" fillId="0" borderId="0" xfId="21" applyFont="1" applyAlignment="1">
      <alignment wrapText="1"/>
      <protection/>
    </xf>
    <xf numFmtId="176" fontId="32" fillId="0" borderId="2" xfId="21" applyNumberFormat="1" applyFont="1" applyFill="1" applyBorder="1" applyAlignment="1">
      <alignment horizontal="center"/>
      <protection/>
    </xf>
    <xf numFmtId="4" fontId="32" fillId="0" borderId="2" xfId="21" applyNumberFormat="1" applyFont="1" applyFill="1" applyBorder="1" applyAlignment="1">
      <alignment horizontal="center"/>
      <protection/>
    </xf>
    <xf numFmtId="2" fontId="33" fillId="0" borderId="2" xfId="21" applyNumberFormat="1" applyFont="1" applyFill="1" applyBorder="1" applyAlignment="1">
      <alignment horizontal="center"/>
      <protection/>
    </xf>
    <xf numFmtId="2" fontId="33" fillId="0" borderId="2" xfId="21" applyNumberFormat="1" applyFont="1" applyFill="1" applyBorder="1" applyAlignment="1">
      <alignment horizontal="center"/>
      <protection/>
    </xf>
    <xf numFmtId="2" fontId="34" fillId="0" borderId="2" xfId="25" applyNumberFormat="1" applyFont="1" applyFill="1" applyBorder="1" applyAlignment="1">
      <alignment horizontal="center"/>
    </xf>
    <xf numFmtId="0" fontId="31" fillId="0" borderId="0" xfId="21" applyFont="1" applyFill="1" applyBorder="1">
      <alignment/>
      <protection/>
    </xf>
    <xf numFmtId="2" fontId="29" fillId="0" borderId="0" xfId="21" applyNumberFormat="1" applyFont="1" applyFill="1" applyBorder="1" applyAlignment="1" applyProtection="1">
      <alignment horizontal="right"/>
      <protection/>
    </xf>
    <xf numFmtId="2" fontId="31" fillId="0" borderId="0" xfId="21" applyNumberFormat="1" applyFont="1" applyFill="1" applyBorder="1" applyAlignment="1" applyProtection="1">
      <alignment horizontal="center"/>
      <protection/>
    </xf>
    <xf numFmtId="0" fontId="29" fillId="0" borderId="0" xfId="21" applyFont="1" applyFill="1" applyBorder="1">
      <alignment/>
      <protection/>
    </xf>
    <xf numFmtId="0" fontId="34" fillId="0" borderId="0" xfId="21" applyFont="1">
      <alignment/>
      <protection/>
    </xf>
    <xf numFmtId="176" fontId="32" fillId="0" borderId="1" xfId="21" applyNumberFormat="1" applyFont="1" applyFill="1" applyBorder="1" applyAlignment="1">
      <alignment horizontal="center"/>
      <protection/>
    </xf>
    <xf numFmtId="4" fontId="32" fillId="0" borderId="1" xfId="21" applyNumberFormat="1" applyFont="1" applyFill="1" applyBorder="1" applyAlignment="1">
      <alignment horizontal="center"/>
      <protection/>
    </xf>
    <xf numFmtId="175" fontId="35" fillId="0" borderId="2" xfId="21" applyNumberFormat="1" applyFont="1" applyBorder="1" applyAlignment="1">
      <alignment horizontal="center"/>
      <protection/>
    </xf>
    <xf numFmtId="4" fontId="35" fillId="0" borderId="2" xfId="21" applyNumberFormat="1" applyFont="1" applyBorder="1" applyAlignment="1">
      <alignment horizontal="center"/>
      <protection/>
    </xf>
    <xf numFmtId="0" fontId="22" fillId="0" borderId="0" xfId="22" applyFont="1">
      <alignment/>
      <protection/>
    </xf>
    <xf numFmtId="0" fontId="16" fillId="0" borderId="0" xfId="22" applyFont="1">
      <alignment/>
      <protection/>
    </xf>
    <xf numFmtId="0" fontId="37" fillId="2" borderId="0" xfId="22" applyFont="1" applyFill="1">
      <alignment/>
      <protection/>
    </xf>
    <xf numFmtId="3" fontId="16" fillId="2" borderId="0" xfId="22" applyNumberFormat="1" applyFont="1" applyFill="1">
      <alignment/>
      <protection/>
    </xf>
    <xf numFmtId="0" fontId="6" fillId="0" borderId="0" xfId="22">
      <alignment/>
      <protection/>
    </xf>
    <xf numFmtId="0" fontId="16" fillId="0" borderId="0" xfId="22" applyFont="1" applyAlignment="1">
      <alignment horizontal="right"/>
      <protection/>
    </xf>
    <xf numFmtId="3" fontId="16" fillId="0" borderId="0" xfId="22" applyNumberFormat="1" applyFont="1">
      <alignment/>
      <protection/>
    </xf>
    <xf numFmtId="0" fontId="23" fillId="0" borderId="0" xfId="22" applyNumberFormat="1" applyFont="1">
      <alignment/>
      <protection/>
    </xf>
    <xf numFmtId="0" fontId="21" fillId="2" borderId="0" xfId="22" applyFont="1" applyFill="1" applyBorder="1">
      <alignment/>
      <protection/>
    </xf>
    <xf numFmtId="0" fontId="16" fillId="0" borderId="0" xfId="22" applyNumberFormat="1" applyFont="1">
      <alignment/>
      <protection/>
    </xf>
    <xf numFmtId="0" fontId="21" fillId="3" borderId="23" xfId="22" applyFont="1" applyFill="1" applyBorder="1">
      <alignment/>
      <protection/>
    </xf>
    <xf numFmtId="0" fontId="21" fillId="3" borderId="9" xfId="22" applyFont="1" applyFill="1" applyBorder="1" applyAlignment="1">
      <alignment horizontal="center" vertical="center" wrapText="1"/>
      <protection/>
    </xf>
    <xf numFmtId="0" fontId="38" fillId="3" borderId="24" xfId="22" applyFont="1" applyFill="1" applyBorder="1" applyAlignment="1">
      <alignment horizontal="center"/>
      <protection/>
    </xf>
    <xf numFmtId="3" fontId="21" fillId="3" borderId="24" xfId="22" applyNumberFormat="1" applyFont="1" applyFill="1" applyBorder="1" applyAlignment="1">
      <alignment horizontal="center"/>
      <protection/>
    </xf>
    <xf numFmtId="0" fontId="21" fillId="3" borderId="24" xfId="22" applyFont="1" applyFill="1" applyBorder="1" applyAlignment="1">
      <alignment horizontal="center"/>
      <protection/>
    </xf>
    <xf numFmtId="0" fontId="21" fillId="3" borderId="25" xfId="22" applyFont="1" applyFill="1" applyBorder="1" applyAlignment="1">
      <alignment horizontal="center"/>
      <protection/>
    </xf>
    <xf numFmtId="0" fontId="21" fillId="3" borderId="26" xfId="22" applyFont="1" applyFill="1" applyBorder="1" applyAlignment="1">
      <alignment horizontal="center"/>
      <protection/>
    </xf>
    <xf numFmtId="0" fontId="21" fillId="3" borderId="20" xfId="22" applyFont="1" applyFill="1" applyBorder="1" applyAlignment="1">
      <alignment horizontal="center"/>
      <protection/>
    </xf>
    <xf numFmtId="0" fontId="21" fillId="3" borderId="21" xfId="22" applyFont="1" applyFill="1" applyBorder="1" applyAlignment="1">
      <alignment horizontal="center"/>
      <protection/>
    </xf>
    <xf numFmtId="3" fontId="21" fillId="3" borderId="21" xfId="22" applyNumberFormat="1" applyFont="1" applyFill="1" applyBorder="1" applyAlignment="1">
      <alignment horizontal="center"/>
      <protection/>
    </xf>
    <xf numFmtId="0" fontId="21" fillId="3" borderId="27" xfId="22" applyFont="1" applyFill="1" applyBorder="1" applyAlignment="1">
      <alignment horizontal="center"/>
      <protection/>
    </xf>
    <xf numFmtId="4" fontId="22" fillId="0" borderId="3" xfId="22" applyNumberFormat="1" applyFont="1" applyFill="1" applyBorder="1" applyAlignment="1">
      <alignment horizontal="center"/>
      <protection/>
    </xf>
    <xf numFmtId="3" fontId="22" fillId="0" borderId="28" xfId="22" applyNumberFormat="1" applyFont="1" applyFill="1" applyBorder="1" applyAlignment="1">
      <alignment horizontal="center"/>
      <protection/>
    </xf>
    <xf numFmtId="0" fontId="16" fillId="0" borderId="0" xfId="0" applyNumberFormat="1" applyFont="1" applyAlignment="1">
      <alignment/>
    </xf>
    <xf numFmtId="0" fontId="40" fillId="0" borderId="0" xfId="21" applyFont="1">
      <alignment/>
      <protection/>
    </xf>
    <xf numFmtId="0" fontId="41" fillId="0" borderId="0" xfId="21" applyFont="1">
      <alignment/>
      <protection/>
    </xf>
    <xf numFmtId="0" fontId="42" fillId="0" borderId="2" xfId="0" applyFont="1" applyFill="1" applyBorder="1" applyAlignment="1">
      <alignment horizontal="left" vertical="top"/>
    </xf>
    <xf numFmtId="0" fontId="42" fillId="0" borderId="2" xfId="0" applyFont="1" applyFill="1" applyBorder="1" applyAlignment="1">
      <alignment horizontal="left" vertical="top" wrapText="1"/>
    </xf>
    <xf numFmtId="1" fontId="15" fillId="5" borderId="2" xfId="0" applyNumberFormat="1" applyFont="1" applyFill="1" applyBorder="1" applyAlignment="1" applyProtection="1">
      <alignment horizontal="center"/>
      <protection locked="0"/>
    </xf>
    <xf numFmtId="175" fontId="15" fillId="5" borderId="2" xfId="0" applyNumberFormat="1" applyFont="1" applyFill="1" applyBorder="1" applyAlignment="1">
      <alignment horizontal="center"/>
    </xf>
    <xf numFmtId="3" fontId="14" fillId="5" borderId="2" xfId="0" applyNumberFormat="1" applyFont="1" applyFill="1" applyBorder="1" applyAlignment="1">
      <alignment horizontal="center"/>
    </xf>
    <xf numFmtId="3" fontId="15" fillId="5" borderId="2" xfId="0" applyNumberFormat="1" applyFont="1" applyFill="1" applyBorder="1" applyAlignment="1">
      <alignment horizontal="center"/>
    </xf>
    <xf numFmtId="2" fontId="14" fillId="5" borderId="2" xfId="0" applyNumberFormat="1" applyFont="1" applyFill="1" applyBorder="1" applyAlignment="1">
      <alignment horizontal="center"/>
    </xf>
    <xf numFmtId="175" fontId="15" fillId="5" borderId="4" xfId="0" applyNumberFormat="1" applyFont="1" applyFill="1" applyBorder="1" applyAlignment="1">
      <alignment horizontal="center"/>
    </xf>
    <xf numFmtId="1" fontId="18" fillId="5" borderId="9" xfId="0" applyNumberFormat="1" applyFont="1" applyFill="1" applyBorder="1" applyAlignment="1">
      <alignment horizontal="center"/>
    </xf>
    <xf numFmtId="175" fontId="15" fillId="5" borderId="10" xfId="0" applyNumberFormat="1" applyFont="1" applyFill="1" applyBorder="1" applyAlignment="1">
      <alignment horizontal="center"/>
    </xf>
    <xf numFmtId="175" fontId="15" fillId="5" borderId="11" xfId="0" applyNumberFormat="1" applyFont="1" applyFill="1" applyBorder="1" applyAlignment="1">
      <alignment horizontal="center"/>
    </xf>
    <xf numFmtId="3" fontId="15" fillId="5" borderId="11" xfId="0" applyNumberFormat="1" applyFont="1" applyFill="1" applyBorder="1" applyAlignment="1">
      <alignment horizontal="center"/>
    </xf>
    <xf numFmtId="175" fontId="15" fillId="5" borderId="12" xfId="0" applyNumberFormat="1" applyFont="1" applyFill="1" applyBorder="1" applyAlignment="1">
      <alignment horizontal="center"/>
    </xf>
    <xf numFmtId="2" fontId="15" fillId="5" borderId="11" xfId="0" applyNumberFormat="1" applyFont="1" applyFill="1" applyBorder="1" applyAlignment="1">
      <alignment horizontal="center"/>
    </xf>
    <xf numFmtId="2" fontId="15" fillId="5" borderId="2" xfId="0" applyNumberFormat="1" applyFont="1" applyFill="1" applyBorder="1" applyAlignment="1">
      <alignment horizontal="center"/>
    </xf>
    <xf numFmtId="1" fontId="18" fillId="5" borderId="2" xfId="0" applyNumberFormat="1" applyFont="1" applyFill="1" applyBorder="1" applyAlignment="1">
      <alignment horizontal="center"/>
    </xf>
    <xf numFmtId="0" fontId="6" fillId="0" borderId="0" xfId="21" applyFont="1">
      <alignment/>
      <protection/>
    </xf>
    <xf numFmtId="0" fontId="43" fillId="0" borderId="2" xfId="0" applyFont="1" applyBorder="1" applyAlignment="1">
      <alignment/>
    </xf>
    <xf numFmtId="2" fontId="43" fillId="3" borderId="2" xfId="0" applyNumberFormat="1" applyFont="1" applyFill="1" applyBorder="1" applyAlignment="1">
      <alignment horizontal="center"/>
    </xf>
    <xf numFmtId="1" fontId="43" fillId="3" borderId="2" xfId="0" applyNumberFormat="1" applyFont="1" applyFill="1" applyBorder="1" applyAlignment="1">
      <alignment horizontal="center"/>
    </xf>
    <xf numFmtId="194" fontId="44" fillId="0" borderId="2" xfId="0" applyNumberFormat="1" applyFont="1" applyBorder="1" applyAlignment="1">
      <alignment vertical="center"/>
    </xf>
    <xf numFmtId="194" fontId="45" fillId="0" borderId="2" xfId="0" applyNumberFormat="1" applyFont="1" applyBorder="1" applyAlignment="1">
      <alignment vertical="center"/>
    </xf>
    <xf numFmtId="2" fontId="46" fillId="0" borderId="2" xfId="0" applyNumberFormat="1" applyFont="1" applyFill="1" applyBorder="1" applyAlignment="1">
      <alignment horizontal="center"/>
    </xf>
    <xf numFmtId="0" fontId="46" fillId="0" borderId="2" xfId="0" applyFont="1" applyBorder="1" applyAlignment="1">
      <alignment/>
    </xf>
    <xf numFmtId="2" fontId="46" fillId="3" borderId="2" xfId="0" applyNumberFormat="1" applyFont="1" applyFill="1" applyBorder="1" applyAlignment="1">
      <alignment horizontal="center"/>
    </xf>
    <xf numFmtId="3" fontId="46" fillId="0" borderId="2" xfId="0" applyNumberFormat="1" applyFont="1" applyFill="1" applyBorder="1" applyAlignment="1">
      <alignment horizontal="center"/>
    </xf>
    <xf numFmtId="1" fontId="46" fillId="3" borderId="2" xfId="0" applyNumberFormat="1" applyFont="1" applyFill="1" applyBorder="1" applyAlignment="1">
      <alignment horizontal="center"/>
    </xf>
    <xf numFmtId="0" fontId="46" fillId="3" borderId="2" xfId="0" applyFont="1" applyFill="1" applyBorder="1" applyAlignment="1">
      <alignment horizontal="center"/>
    </xf>
    <xf numFmtId="2" fontId="45" fillId="3" borderId="2" xfId="0" applyNumberFormat="1" applyFont="1" applyFill="1" applyBorder="1" applyAlignment="1">
      <alignment horizontal="center"/>
    </xf>
    <xf numFmtId="1" fontId="45" fillId="3" borderId="2" xfId="0" applyNumberFormat="1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/>
    </xf>
    <xf numFmtId="194" fontId="46" fillId="0" borderId="2" xfId="0" applyNumberFormat="1" applyFont="1" applyBorder="1" applyAlignment="1">
      <alignment vertical="center"/>
    </xf>
    <xf numFmtId="0" fontId="42" fillId="3" borderId="2" xfId="0" applyFont="1" applyFill="1" applyBorder="1" applyAlignment="1">
      <alignment horizontal="left" vertical="top"/>
    </xf>
    <xf numFmtId="3" fontId="26" fillId="3" borderId="3" xfId="21" applyNumberFormat="1" applyFont="1" applyFill="1" applyBorder="1" applyAlignment="1">
      <alignment horizontal="center"/>
      <protection/>
    </xf>
    <xf numFmtId="176" fontId="26" fillId="3" borderId="3" xfId="21" applyNumberFormat="1" applyFont="1" applyFill="1" applyBorder="1" applyAlignment="1">
      <alignment horizontal="center"/>
      <protection/>
    </xf>
    <xf numFmtId="0" fontId="42" fillId="3" borderId="2" xfId="0" applyFont="1" applyFill="1" applyBorder="1" applyAlignment="1">
      <alignment horizontal="left" vertical="top" wrapText="1"/>
    </xf>
    <xf numFmtId="4" fontId="22" fillId="3" borderId="3" xfId="22" applyNumberFormat="1" applyFont="1" applyFill="1" applyBorder="1" applyAlignment="1">
      <alignment horizontal="center"/>
      <protection/>
    </xf>
    <xf numFmtId="3" fontId="22" fillId="3" borderId="28" xfId="22" applyNumberFormat="1" applyFont="1" applyFill="1" applyBorder="1" applyAlignment="1">
      <alignment horizontal="center"/>
      <protection/>
    </xf>
    <xf numFmtId="0" fontId="42" fillId="0" borderId="17" xfId="0" applyFont="1" applyFill="1" applyBorder="1" applyAlignment="1">
      <alignment horizontal="left" vertical="top"/>
    </xf>
    <xf numFmtId="0" fontId="26" fillId="0" borderId="24" xfId="21" applyFont="1" applyFill="1" applyBorder="1" applyAlignment="1">
      <alignment horizontal="center"/>
      <protection/>
    </xf>
    <xf numFmtId="3" fontId="26" fillId="0" borderId="24" xfId="21" applyNumberFormat="1" applyFont="1" applyFill="1" applyBorder="1" applyAlignment="1">
      <alignment horizontal="center"/>
      <protection/>
    </xf>
    <xf numFmtId="176" fontId="26" fillId="0" borderId="24" xfId="21" applyNumberFormat="1" applyFont="1" applyFill="1" applyBorder="1" applyAlignment="1">
      <alignment horizontal="center"/>
      <protection/>
    </xf>
    <xf numFmtId="176" fontId="26" fillId="0" borderId="25" xfId="21" applyNumberFormat="1" applyFont="1" applyFill="1" applyBorder="1" applyAlignment="1">
      <alignment horizontal="center"/>
      <protection/>
    </xf>
    <xf numFmtId="0" fontId="42" fillId="0" borderId="29" xfId="0" applyFont="1" applyFill="1" applyBorder="1" applyAlignment="1">
      <alignment horizontal="left" vertical="top"/>
    </xf>
    <xf numFmtId="176" fontId="26" fillId="0" borderId="28" xfId="21" applyNumberFormat="1" applyFont="1" applyFill="1" applyBorder="1" applyAlignment="1">
      <alignment horizontal="center"/>
      <protection/>
    </xf>
    <xf numFmtId="0" fontId="42" fillId="0" borderId="29" xfId="0" applyFont="1" applyFill="1" applyBorder="1" applyAlignment="1">
      <alignment horizontal="left" vertical="top" wrapText="1"/>
    </xf>
    <xf numFmtId="0" fontId="42" fillId="3" borderId="29" xfId="0" applyFont="1" applyFill="1" applyBorder="1" applyAlignment="1">
      <alignment horizontal="left" vertical="top" wrapText="1"/>
    </xf>
    <xf numFmtId="176" fontId="26" fillId="3" borderId="28" xfId="21" applyNumberFormat="1" applyFont="1" applyFill="1" applyBorder="1" applyAlignment="1">
      <alignment horizontal="center"/>
      <protection/>
    </xf>
    <xf numFmtId="0" fontId="42" fillId="3" borderId="29" xfId="0" applyFont="1" applyFill="1" applyBorder="1" applyAlignment="1">
      <alignment horizontal="left" vertical="top"/>
    </xf>
    <xf numFmtId="0" fontId="42" fillId="0" borderId="19" xfId="0" applyFont="1" applyFill="1" applyBorder="1" applyAlignment="1">
      <alignment horizontal="left" vertical="top"/>
    </xf>
    <xf numFmtId="0" fontId="26" fillId="0" borderId="21" xfId="21" applyFont="1" applyFill="1" applyBorder="1" applyAlignment="1">
      <alignment horizontal="center"/>
      <protection/>
    </xf>
    <xf numFmtId="3" fontId="26" fillId="0" borderId="30" xfId="21" applyNumberFormat="1" applyFont="1" applyFill="1" applyBorder="1" applyAlignment="1">
      <alignment horizontal="center"/>
      <protection/>
    </xf>
    <xf numFmtId="176" fontId="26" fillId="0" borderId="30" xfId="21" applyNumberFormat="1" applyFont="1" applyFill="1" applyBorder="1" applyAlignment="1">
      <alignment horizontal="center"/>
      <protection/>
    </xf>
    <xf numFmtId="176" fontId="26" fillId="0" borderId="31" xfId="21" applyNumberFormat="1" applyFont="1" applyFill="1" applyBorder="1" applyAlignment="1">
      <alignment horizontal="center"/>
      <protection/>
    </xf>
    <xf numFmtId="4" fontId="22" fillId="0" borderId="24" xfId="22" applyNumberFormat="1" applyFont="1" applyFill="1" applyBorder="1" applyAlignment="1">
      <alignment horizontal="center"/>
      <protection/>
    </xf>
    <xf numFmtId="3" fontId="22" fillId="0" borderId="25" xfId="22" applyNumberFormat="1" applyFont="1" applyFill="1" applyBorder="1" applyAlignment="1">
      <alignment horizontal="center"/>
      <protection/>
    </xf>
    <xf numFmtId="4" fontId="22" fillId="0" borderId="30" xfId="22" applyNumberFormat="1" applyFont="1" applyFill="1" applyBorder="1" applyAlignment="1">
      <alignment horizontal="center"/>
      <protection/>
    </xf>
    <xf numFmtId="3" fontId="22" fillId="0" borderId="31" xfId="22" applyNumberFormat="1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7-Kiszonka-PL-PLONY-LUB-WLKP-KUJ-POM-LDZ-średnie-wykres" xfId="21"/>
    <cellStyle name="Normal_2007-Kiszonka-POLSKA PÓŁNOCNA-Analizy Jakościowe- średnie" xfId="22"/>
    <cellStyle name="Normalny 2" xfId="23"/>
    <cellStyle name="Normalny_Arkusz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'Grafik-PL-PÓŁNOC'!$A$36</c:f>
        </c:strRef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/>
          </a:pPr>
        </a:p>
      </c:txPr>
    </c:title>
    <c:plotArea>
      <c:layout>
        <c:manualLayout>
          <c:xMode val="edge"/>
          <c:yMode val="edge"/>
          <c:x val="0.00125"/>
          <c:y val="0.12425"/>
          <c:w val="1"/>
          <c:h val="0.8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'Grafik-PL-PÓŁNOC'!$E$39</c:f>
              <c:strCache>
                <c:ptCount val="1"/>
                <c:pt idx="0">
                  <c:v>Średni plon suchej masy w t/ha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'Grafik-PL-PÓŁNOC'!$A$40:$A$53</c:f>
              <c:strCache/>
            </c:strRef>
          </c:cat>
          <c:val>
            <c:numRef>
              <c:f>'Grafik-PL-PÓŁNOC'!$E$40:$E$53</c:f>
              <c:numCache/>
            </c:numRef>
          </c:val>
        </c:ser>
        <c:gapWidth val="80"/>
        <c:axId val="56556549"/>
        <c:axId val="39246894"/>
      </c:barChart>
      <c:lineChart>
        <c:grouping val="standard"/>
        <c:varyColors val="0"/>
        <c:ser>
          <c:idx val="0"/>
          <c:order val="1"/>
          <c:tx>
            <c:strRef>
              <c:f>'Grafik-PL-PÓŁNOC'!$F$39</c:f>
              <c:strCache>
                <c:ptCount val="1"/>
                <c:pt idx="0">
                  <c:v>Średnia zawartość s.m. w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9900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'Grafik-PL-PÓŁNOC'!$A$40:$A$53</c:f>
              <c:strCache/>
            </c:strRef>
          </c:cat>
          <c:val>
            <c:numRef>
              <c:f>'Grafik-PL-PÓŁNOC'!$F$40:$F$53</c:f>
              <c:numCache/>
            </c:numRef>
          </c:val>
          <c:smooth val="0"/>
        </c:ser>
        <c:axId val="17677727"/>
        <c:axId val="24881816"/>
      </c:line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/>
            </a:pPr>
          </a:p>
        </c:txPr>
        <c:crossAx val="39246894"/>
        <c:crosses val="autoZero"/>
        <c:auto val="0"/>
        <c:lblOffset val="100"/>
        <c:tickLblSkip val="1"/>
        <c:noMultiLvlLbl val="0"/>
      </c:catAx>
      <c:valAx>
        <c:axId val="39246894"/>
        <c:scaling>
          <c:orientation val="minMax"/>
          <c:max val="20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56556549"/>
        <c:crossesAt val="1"/>
        <c:crossBetween val="between"/>
        <c:dispUnits/>
      </c:valAx>
      <c:catAx>
        <c:axId val="1767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/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881816"/>
        <c:crossesAt val="85"/>
        <c:auto val="0"/>
        <c:lblOffset val="100"/>
        <c:tickLblSkip val="1"/>
        <c:noMultiLvlLbl val="0"/>
      </c:catAx>
      <c:valAx>
        <c:axId val="24881816"/>
        <c:scaling>
          <c:orientation val="minMax"/>
          <c:max val="45"/>
          <c:min val="3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17677727"/>
        <c:crosses val="max"/>
        <c:crossBetween val="between"/>
        <c:dispUnits/>
        <c:majorUnit val="5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"/>
          <c:y val="0.1035"/>
          <c:w val="0.878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838200</xdr:colOff>
      <xdr:row>1</xdr:row>
      <xdr:rowOff>9525</xdr:rowOff>
    </xdr:from>
    <xdr:to>
      <xdr:col>8</xdr:col>
      <xdr:colOff>1171575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9527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38100</xdr:rowOff>
    </xdr:from>
    <xdr:to>
      <xdr:col>10</xdr:col>
      <xdr:colOff>685800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71450" y="561975"/>
        <a:ext cx="97059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85725</xdr:rowOff>
    </xdr:from>
    <xdr:to>
      <xdr:col>10</xdr:col>
      <xdr:colOff>885825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342900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9525</xdr:rowOff>
    </xdr:from>
    <xdr:to>
      <xdr:col>10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525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19050</xdr:rowOff>
    </xdr:from>
    <xdr:to>
      <xdr:col>23</xdr:col>
      <xdr:colOff>676275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90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rnowtobi\My%20Documents\Kulturen\mais\Aergebnisse%20Anke\K%20Demo_Dede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34.3</v>
          </cell>
        </row>
        <row r="47">
          <cell r="J47">
            <v>37.3</v>
          </cell>
        </row>
        <row r="48">
          <cell r="J48">
            <v>34</v>
          </cell>
        </row>
        <row r="49">
          <cell r="J49">
            <v>33.7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</v>
          </cell>
        </row>
        <row r="53">
          <cell r="J53">
            <v>35.8</v>
          </cell>
        </row>
        <row r="54">
          <cell r="J54">
            <v>35.5</v>
          </cell>
        </row>
        <row r="55">
          <cell r="J55">
            <v>34.7</v>
          </cell>
        </row>
        <row r="56">
          <cell r="J56">
            <v>34.7</v>
          </cell>
        </row>
        <row r="57">
          <cell r="J57">
            <v>37.3</v>
          </cell>
        </row>
        <row r="58">
          <cell r="J58">
            <v>35.3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36.8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/>
  <dimension ref="A1:X44"/>
  <sheetViews>
    <sheetView showGridLines="0" zoomScaleSheetLayoutView="100" workbookViewId="0" topLeftCell="I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6</v>
      </c>
      <c r="E3" s="11" t="s">
        <v>7</v>
      </c>
      <c r="F3" t="s">
        <v>8</v>
      </c>
      <c r="G3" s="7"/>
      <c r="L3" s="1"/>
      <c r="M3" s="11" t="s">
        <v>5</v>
      </c>
      <c r="N3" t="str">
        <f>C3</f>
        <v>ANFARM</v>
      </c>
      <c r="P3" s="11" t="s">
        <v>7</v>
      </c>
      <c r="Q3" s="12" t="str">
        <f>F3</f>
        <v>07.10.09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11</v>
      </c>
      <c r="L4" s="1"/>
      <c r="M4" s="11" t="s">
        <v>9</v>
      </c>
      <c r="P4" s="11" t="s">
        <v>10</v>
      </c>
      <c r="Q4" s="12" t="str">
        <f>F4</f>
        <v>30.04.09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>
        <v>75000</v>
      </c>
      <c r="D8" s="46">
        <v>163</v>
      </c>
      <c r="E8" s="46">
        <v>3</v>
      </c>
      <c r="F8" s="36">
        <f>D8*E8</f>
        <v>489</v>
      </c>
      <c r="G8" s="37">
        <v>1220</v>
      </c>
      <c r="H8" s="38">
        <f>G8*10/F8</f>
        <v>24.948875255623722</v>
      </c>
      <c r="I8" s="39">
        <v>54.45</v>
      </c>
      <c r="J8" s="38">
        <f>H8*I8/100</f>
        <v>13.584662576687117</v>
      </c>
      <c r="K8"/>
      <c r="L8" s="33">
        <v>2</v>
      </c>
      <c r="M8" s="34" t="s">
        <v>47</v>
      </c>
      <c r="N8" s="201">
        <f>I8</f>
        <v>54.45</v>
      </c>
      <c r="O8" s="201">
        <f>J8</f>
        <v>13.584662576687117</v>
      </c>
      <c r="P8" s="202">
        <v>72.5</v>
      </c>
      <c r="Q8" s="203">
        <v>0.85</v>
      </c>
      <c r="R8" s="204">
        <f>O8*Q8*1000</f>
        <v>11546.96319018405</v>
      </c>
      <c r="S8" s="203">
        <v>0.76</v>
      </c>
      <c r="T8" s="204">
        <f>O8*S8*1000</f>
        <v>10324.34355828221</v>
      </c>
      <c r="U8" s="205">
        <v>53</v>
      </c>
      <c r="V8" s="205">
        <v>67</v>
      </c>
      <c r="W8" s="202">
        <v>40.17</v>
      </c>
      <c r="X8" s="200">
        <v>39.967323303222656</v>
      </c>
    </row>
    <row r="9" spans="1:24" s="6" customFormat="1" ht="15.75" customHeight="1">
      <c r="A9" s="47">
        <v>3</v>
      </c>
      <c r="B9" s="34" t="s">
        <v>48</v>
      </c>
      <c r="C9" s="4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201"/>
      <c r="O9" s="201"/>
      <c r="P9" s="202"/>
      <c r="Q9" s="203"/>
      <c r="R9" s="204"/>
      <c r="S9" s="203"/>
      <c r="T9" s="204"/>
      <c r="U9" s="206"/>
      <c r="V9" s="206"/>
      <c r="W9" s="202"/>
      <c r="X9" s="202"/>
    </row>
    <row r="10" spans="1:24" s="6" customFormat="1" ht="15.75" customHeight="1">
      <c r="A10" s="47">
        <v>4</v>
      </c>
      <c r="B10" s="34" t="s">
        <v>49</v>
      </c>
      <c r="C10" s="45"/>
      <c r="D10" s="46"/>
      <c r="E10" s="46"/>
      <c r="F10" s="36"/>
      <c r="G10" s="37"/>
      <c r="H10" s="38"/>
      <c r="I10" s="39"/>
      <c r="J10" s="38"/>
      <c r="K10"/>
      <c r="L10" s="47">
        <v>4</v>
      </c>
      <c r="M10" s="34" t="s">
        <v>49</v>
      </c>
      <c r="N10" s="201"/>
      <c r="O10" s="201"/>
      <c r="P10" s="202"/>
      <c r="Q10" s="203"/>
      <c r="R10" s="204"/>
      <c r="S10" s="203"/>
      <c r="T10" s="204"/>
      <c r="U10" s="206"/>
      <c r="V10" s="206"/>
      <c r="W10" s="202"/>
      <c r="X10" s="202"/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45"/>
      <c r="D12" s="46"/>
      <c r="E12" s="46"/>
      <c r="F12" s="36"/>
      <c r="G12" s="37"/>
      <c r="H12" s="38"/>
      <c r="I12" s="39"/>
      <c r="J12" s="38"/>
      <c r="K12"/>
      <c r="L12" s="47">
        <v>6</v>
      </c>
      <c r="M12" s="48" t="s">
        <v>51</v>
      </c>
      <c r="N12" s="201"/>
      <c r="O12" s="201"/>
      <c r="P12" s="202"/>
      <c r="Q12" s="203"/>
      <c r="R12" s="204"/>
      <c r="S12" s="203"/>
      <c r="T12" s="204"/>
      <c r="U12" s="206"/>
      <c r="V12" s="206"/>
      <c r="W12" s="202"/>
      <c r="X12" s="202"/>
    </row>
    <row r="13" spans="1:24" s="6" customFormat="1" ht="15.75" customHeight="1">
      <c r="A13" s="47">
        <v>7</v>
      </c>
      <c r="B13" s="48" t="s">
        <v>52</v>
      </c>
      <c r="C13" s="181"/>
      <c r="D13" s="182"/>
      <c r="E13" s="182"/>
      <c r="F13" s="183"/>
      <c r="G13" s="184"/>
      <c r="H13" s="185"/>
      <c r="I13" s="186"/>
      <c r="J13" s="185"/>
      <c r="K13"/>
      <c r="L13" s="47">
        <v>7</v>
      </c>
      <c r="M13" s="48" t="s">
        <v>52</v>
      </c>
      <c r="N13" s="201"/>
      <c r="O13" s="201"/>
      <c r="P13" s="202"/>
      <c r="Q13" s="203"/>
      <c r="R13" s="204"/>
      <c r="S13" s="203"/>
      <c r="T13" s="204"/>
      <c r="U13" s="206"/>
      <c r="V13" s="206"/>
      <c r="W13" s="202"/>
      <c r="X13" s="202"/>
    </row>
    <row r="14" spans="1:24" s="6" customFormat="1" ht="15.75" customHeight="1">
      <c r="A14" s="47">
        <v>8</v>
      </c>
      <c r="B14" s="48" t="s">
        <v>53</v>
      </c>
      <c r="C14" s="181"/>
      <c r="D14" s="182"/>
      <c r="E14" s="182"/>
      <c r="F14" s="183"/>
      <c r="G14" s="184"/>
      <c r="H14" s="185"/>
      <c r="I14" s="186"/>
      <c r="J14" s="185"/>
      <c r="K14"/>
      <c r="L14" s="47">
        <v>8</v>
      </c>
      <c r="M14" s="48" t="s">
        <v>53</v>
      </c>
      <c r="N14" s="201"/>
      <c r="O14" s="201"/>
      <c r="P14" s="202"/>
      <c r="Q14" s="203"/>
      <c r="R14" s="204"/>
      <c r="S14" s="203"/>
      <c r="T14" s="204"/>
      <c r="U14" s="206"/>
      <c r="V14" s="206"/>
      <c r="W14" s="202"/>
      <c r="X14" s="202"/>
    </row>
    <row r="15" spans="1:24" s="6" customFormat="1" ht="15.75" customHeight="1">
      <c r="A15" s="47">
        <v>9</v>
      </c>
      <c r="B15" s="48" t="s">
        <v>54</v>
      </c>
      <c r="C15" s="45">
        <v>75000</v>
      </c>
      <c r="D15" s="46">
        <v>170</v>
      </c>
      <c r="E15" s="46">
        <v>3</v>
      </c>
      <c r="F15" s="36">
        <f>D15*E15</f>
        <v>510</v>
      </c>
      <c r="G15" s="37">
        <v>1324</v>
      </c>
      <c r="H15" s="38">
        <f>G15*10/F15</f>
        <v>25.96078431372549</v>
      </c>
      <c r="I15" s="39">
        <v>50.27</v>
      </c>
      <c r="J15" s="38">
        <f>H15*I15/100</f>
        <v>13.050486274509806</v>
      </c>
      <c r="K15"/>
      <c r="L15" s="47">
        <v>9</v>
      </c>
      <c r="M15" s="48" t="s">
        <v>54</v>
      </c>
      <c r="N15" s="201">
        <f>I15</f>
        <v>50.27</v>
      </c>
      <c r="O15" s="201">
        <f>J15</f>
        <v>13.050486274509806</v>
      </c>
      <c r="P15" s="202">
        <v>65.5</v>
      </c>
      <c r="Q15" s="203">
        <v>0.81</v>
      </c>
      <c r="R15" s="204">
        <f>O15*Q15*1000</f>
        <v>10570.893882352944</v>
      </c>
      <c r="S15" s="203">
        <v>0.71</v>
      </c>
      <c r="T15" s="204">
        <f>O15*S15*1000</f>
        <v>9265.845254901962</v>
      </c>
      <c r="U15" s="205">
        <v>45</v>
      </c>
      <c r="V15" s="205">
        <v>62</v>
      </c>
      <c r="W15" s="202">
        <v>34.88</v>
      </c>
      <c r="X15" s="200">
        <v>44.00517654418945</v>
      </c>
    </row>
    <row r="16" spans="1:24" s="6" customFormat="1" ht="15.75" customHeight="1">
      <c r="A16" s="47">
        <v>10</v>
      </c>
      <c r="B16" s="34" t="s">
        <v>55</v>
      </c>
      <c r="C16" s="45">
        <v>75000</v>
      </c>
      <c r="D16" s="46">
        <v>173</v>
      </c>
      <c r="E16" s="46">
        <v>3</v>
      </c>
      <c r="F16" s="36">
        <f>D16*E16</f>
        <v>519</v>
      </c>
      <c r="G16" s="37">
        <v>1606</v>
      </c>
      <c r="H16" s="38">
        <f>G16*10/F16</f>
        <v>30.94412331406551</v>
      </c>
      <c r="I16" s="39">
        <v>43.97</v>
      </c>
      <c r="J16" s="38">
        <f>H16*I16/100</f>
        <v>13.606131021194606</v>
      </c>
      <c r="K16"/>
      <c r="L16" s="47">
        <v>10</v>
      </c>
      <c r="M16" s="34" t="s">
        <v>55</v>
      </c>
      <c r="N16" s="201">
        <f>I16</f>
        <v>43.97</v>
      </c>
      <c r="O16" s="201">
        <f>J16</f>
        <v>13.606131021194606</v>
      </c>
      <c r="P16" s="202">
        <v>69.26</v>
      </c>
      <c r="Q16" s="203">
        <v>0.83</v>
      </c>
      <c r="R16" s="204">
        <f>O16*Q16*1000</f>
        <v>11293.088747591522</v>
      </c>
      <c r="S16" s="203">
        <v>0.73</v>
      </c>
      <c r="T16" s="204">
        <f>O16*S16*1000</f>
        <v>9932.475645472061</v>
      </c>
      <c r="U16" s="205">
        <v>49</v>
      </c>
      <c r="V16" s="205">
        <v>64</v>
      </c>
      <c r="W16" s="202">
        <v>39.14</v>
      </c>
      <c r="X16" s="200">
        <v>41.14051818847656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75000</v>
      </c>
      <c r="D18" s="46">
        <v>176</v>
      </c>
      <c r="E18" s="46">
        <v>3</v>
      </c>
      <c r="F18" s="36">
        <f>D18*E18</f>
        <v>528</v>
      </c>
      <c r="G18" s="37">
        <v>1526</v>
      </c>
      <c r="H18" s="38">
        <f>G18*10/F18</f>
        <v>28.901515151515152</v>
      </c>
      <c r="I18" s="39">
        <v>47.63</v>
      </c>
      <c r="J18" s="38">
        <f>H18*I18/100</f>
        <v>13.765791666666669</v>
      </c>
      <c r="K18"/>
      <c r="L18" s="47">
        <v>12</v>
      </c>
      <c r="M18" s="34" t="s">
        <v>57</v>
      </c>
      <c r="N18" s="201">
        <f>I18</f>
        <v>47.63</v>
      </c>
      <c r="O18" s="201">
        <f>J18</f>
        <v>13.765791666666669</v>
      </c>
      <c r="P18" s="202">
        <v>71.13</v>
      </c>
      <c r="Q18" s="203">
        <v>0.85</v>
      </c>
      <c r="R18" s="204">
        <f>O18*Q18*1000</f>
        <v>11700.922916666668</v>
      </c>
      <c r="S18" s="203">
        <v>0.75</v>
      </c>
      <c r="T18" s="204">
        <f>O18*S18*1000</f>
        <v>10324.34375</v>
      </c>
      <c r="U18" s="205">
        <v>54</v>
      </c>
      <c r="V18" s="205">
        <v>67</v>
      </c>
      <c r="W18" s="202">
        <v>40.01</v>
      </c>
      <c r="X18" s="200">
        <v>40.513118743896484</v>
      </c>
    </row>
    <row r="19" spans="1:24" s="6" customFormat="1" ht="15.75" customHeight="1">
      <c r="A19" s="47">
        <v>13</v>
      </c>
      <c r="B19" s="34" t="s">
        <v>58</v>
      </c>
      <c r="C19" s="45">
        <v>75000</v>
      </c>
      <c r="D19" s="46">
        <v>179</v>
      </c>
      <c r="E19" s="46">
        <v>3</v>
      </c>
      <c r="F19" s="36">
        <f>D19*E19</f>
        <v>537</v>
      </c>
      <c r="G19" s="37">
        <v>1741</v>
      </c>
      <c r="H19" s="38">
        <f>G19*10/F19</f>
        <v>32.42085661080075</v>
      </c>
      <c r="I19" s="39">
        <v>42.45</v>
      </c>
      <c r="J19" s="38">
        <f>H19*I19/100</f>
        <v>13.762653631284918</v>
      </c>
      <c r="K19"/>
      <c r="L19" s="47">
        <v>13</v>
      </c>
      <c r="M19" s="34" t="s">
        <v>58</v>
      </c>
      <c r="N19" s="201">
        <f>I19</f>
        <v>42.45</v>
      </c>
      <c r="O19" s="201">
        <f>J19</f>
        <v>13.762653631284918</v>
      </c>
      <c r="P19" s="202">
        <v>64.36</v>
      </c>
      <c r="Q19" s="203">
        <v>0.79</v>
      </c>
      <c r="R19" s="204">
        <f>O19*Q19*1000</f>
        <v>10872.496368715085</v>
      </c>
      <c r="S19" s="203">
        <v>0.68</v>
      </c>
      <c r="T19" s="204">
        <f>O19*S19*1000</f>
        <v>9358.604469273745</v>
      </c>
      <c r="U19" s="205">
        <v>49</v>
      </c>
      <c r="V19" s="205">
        <v>62</v>
      </c>
      <c r="W19" s="202">
        <v>31.79</v>
      </c>
      <c r="X19" s="200">
        <v>48.70277404785156</v>
      </c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45">
        <v>75000</v>
      </c>
      <c r="D22" s="46">
        <v>159</v>
      </c>
      <c r="E22" s="46">
        <v>3</v>
      </c>
      <c r="F22" s="36">
        <f>D22*E22</f>
        <v>477</v>
      </c>
      <c r="G22" s="37">
        <v>1896</v>
      </c>
      <c r="H22" s="38">
        <f>G22*10/F22</f>
        <v>39.74842767295598</v>
      </c>
      <c r="I22" s="39">
        <v>42.19</v>
      </c>
      <c r="J22" s="38">
        <f>H22*I22/100</f>
        <v>16.769861635220124</v>
      </c>
      <c r="L22" s="47">
        <v>16</v>
      </c>
      <c r="M22" s="34" t="s">
        <v>61</v>
      </c>
      <c r="N22" s="201">
        <f>I22</f>
        <v>42.19</v>
      </c>
      <c r="O22" s="201">
        <f>J22</f>
        <v>16.769861635220124</v>
      </c>
      <c r="P22" s="202">
        <v>65.52</v>
      </c>
      <c r="Q22" s="203">
        <v>0.79</v>
      </c>
      <c r="R22" s="204">
        <f>O22*Q22*1000</f>
        <v>13248.190691823898</v>
      </c>
      <c r="S22" s="203">
        <v>0.69</v>
      </c>
      <c r="T22" s="204">
        <f>O22*S22*1000</f>
        <v>11571.204528301885</v>
      </c>
      <c r="U22" s="205">
        <v>47</v>
      </c>
      <c r="V22" s="205">
        <v>62</v>
      </c>
      <c r="W22" s="202">
        <v>32.1</v>
      </c>
      <c r="X22" s="200">
        <v>47.944061279296875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>
        <v>75000</v>
      </c>
      <c r="D25" s="46">
        <v>184</v>
      </c>
      <c r="E25" s="46">
        <v>3</v>
      </c>
      <c r="F25" s="36">
        <f>D25*E25</f>
        <v>552</v>
      </c>
      <c r="G25" s="37">
        <v>2118</v>
      </c>
      <c r="H25" s="38">
        <f>G25*10/F25</f>
        <v>38.369565217391305</v>
      </c>
      <c r="I25" s="39">
        <v>35.82</v>
      </c>
      <c r="J25" s="38">
        <f>H25*I25/100</f>
        <v>13.743978260869564</v>
      </c>
      <c r="L25" s="50">
        <v>19</v>
      </c>
      <c r="M25" s="34" t="s">
        <v>64</v>
      </c>
      <c r="N25" s="201">
        <f>I25</f>
        <v>35.82</v>
      </c>
      <c r="O25" s="201">
        <f>J25</f>
        <v>13.743978260869564</v>
      </c>
      <c r="P25" s="202">
        <v>59.01</v>
      </c>
      <c r="Q25" s="203">
        <v>0.78</v>
      </c>
      <c r="R25" s="204">
        <f>O25*Q25*1000</f>
        <v>10720.303043478261</v>
      </c>
      <c r="S25" s="203">
        <v>0.68</v>
      </c>
      <c r="T25" s="204">
        <f>O25*S25*1000</f>
        <v>9345.905217391304</v>
      </c>
      <c r="U25" s="205">
        <v>47</v>
      </c>
      <c r="V25" s="205">
        <v>62</v>
      </c>
      <c r="W25" s="202">
        <v>25.39</v>
      </c>
      <c r="X25" s="200">
        <v>54.57554244995117</v>
      </c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40"/>
      <c r="O26" s="40"/>
      <c r="P26" s="41"/>
      <c r="Q26" s="42"/>
      <c r="R26" s="43"/>
      <c r="S26" s="42"/>
      <c r="T26" s="43"/>
      <c r="U26" s="44"/>
      <c r="V26" s="44"/>
      <c r="W26" s="41"/>
      <c r="X26" s="41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181"/>
      <c r="D32" s="182"/>
      <c r="E32" s="182"/>
      <c r="F32" s="183"/>
      <c r="G32" s="184"/>
      <c r="H32" s="185"/>
      <c r="I32" s="186"/>
      <c r="J32" s="185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2"/>
  <dimension ref="A1:X44"/>
  <sheetViews>
    <sheetView showGridLines="0" zoomScaleSheetLayoutView="100" workbookViewId="0" topLeftCell="J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109</v>
      </c>
      <c r="E3" s="11" t="s">
        <v>7</v>
      </c>
      <c r="F3" t="s">
        <v>94</v>
      </c>
      <c r="G3" s="7"/>
      <c r="L3" s="1"/>
      <c r="M3" s="11" t="s">
        <v>5</v>
      </c>
      <c r="N3" t="str">
        <f>C3</f>
        <v>KOLWINY</v>
      </c>
      <c r="P3" s="11" t="s">
        <v>7</v>
      </c>
      <c r="Q3" s="12" t="str">
        <f>F3</f>
        <v>29.09.09</v>
      </c>
      <c r="R3" s="7"/>
      <c r="S3" s="4"/>
      <c r="V3" s="13"/>
    </row>
    <row r="4" spans="2:19" ht="12.75">
      <c r="B4" s="11" t="s">
        <v>9</v>
      </c>
      <c r="C4" t="s">
        <v>110</v>
      </c>
      <c r="E4" s="11" t="s">
        <v>10</v>
      </c>
      <c r="F4" t="s">
        <v>111</v>
      </c>
      <c r="L4" s="1"/>
      <c r="M4" s="11" t="s">
        <v>9</v>
      </c>
      <c r="P4" s="11" t="s">
        <v>10</v>
      </c>
      <c r="Q4" s="12" t="str">
        <f>F4</f>
        <v>22.04.09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72" t="s">
        <v>28</v>
      </c>
      <c r="D6" s="72" t="s">
        <v>29</v>
      </c>
      <c r="E6" s="72" t="s">
        <v>30</v>
      </c>
      <c r="F6" s="72" t="s">
        <v>152</v>
      </c>
      <c r="G6" s="73" t="s">
        <v>31</v>
      </c>
      <c r="H6" s="74" t="s">
        <v>32</v>
      </c>
      <c r="I6" s="75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194"/>
      <c r="D7" s="182"/>
      <c r="E7" s="182"/>
      <c r="F7" s="183"/>
      <c r="G7" s="184"/>
      <c r="H7" s="185"/>
      <c r="I7" s="182"/>
      <c r="J7" s="185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/>
      <c r="D8" s="46"/>
      <c r="E8" s="46"/>
      <c r="F8" s="36"/>
      <c r="G8" s="37"/>
      <c r="H8" s="38"/>
      <c r="I8" s="39"/>
      <c r="J8" s="38"/>
      <c r="K8"/>
      <c r="L8" s="33">
        <v>2</v>
      </c>
      <c r="M8" s="34" t="s">
        <v>47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75" customHeight="1">
      <c r="A9" s="47">
        <v>3</v>
      </c>
      <c r="B9" s="34" t="s">
        <v>48</v>
      </c>
      <c r="C9" s="51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75" customHeight="1">
      <c r="A10" s="47">
        <v>4</v>
      </c>
      <c r="B10" s="34" t="s">
        <v>49</v>
      </c>
      <c r="C10" s="76">
        <v>88000</v>
      </c>
      <c r="D10" s="46">
        <v>300</v>
      </c>
      <c r="E10" s="46">
        <v>4.5</v>
      </c>
      <c r="F10" s="36">
        <f>D10*E10</f>
        <v>1350</v>
      </c>
      <c r="G10" s="37">
        <v>5180</v>
      </c>
      <c r="H10" s="38">
        <f>G10*10/F10</f>
        <v>38.370370370370374</v>
      </c>
      <c r="I10" s="39">
        <v>35.63</v>
      </c>
      <c r="J10" s="38">
        <f>H10*I10/100</f>
        <v>13.671362962962965</v>
      </c>
      <c r="K10"/>
      <c r="L10" s="47">
        <v>4</v>
      </c>
      <c r="M10" s="34" t="s">
        <v>49</v>
      </c>
      <c r="N10" s="201">
        <f>I10</f>
        <v>35.63</v>
      </c>
      <c r="O10" s="201">
        <f>J10</f>
        <v>13.671362962962965</v>
      </c>
      <c r="P10" s="202">
        <v>68.28</v>
      </c>
      <c r="Q10" s="203">
        <v>0.81</v>
      </c>
      <c r="R10" s="204">
        <f>O10*Q10*1000</f>
        <v>11073.804000000002</v>
      </c>
      <c r="S10" s="203">
        <v>0.71</v>
      </c>
      <c r="T10" s="204">
        <f>O10*S10*1000</f>
        <v>9706.667703703704</v>
      </c>
      <c r="U10" s="205">
        <v>44</v>
      </c>
      <c r="V10" s="205">
        <v>62</v>
      </c>
      <c r="W10" s="202">
        <v>25.43</v>
      </c>
      <c r="X10" s="200">
        <v>43.48040771484375</v>
      </c>
    </row>
    <row r="11" spans="1:24" s="6" customFormat="1" ht="15.75" customHeight="1">
      <c r="A11" s="47">
        <v>5</v>
      </c>
      <c r="B11" s="48" t="s">
        <v>50</v>
      </c>
      <c r="C11" s="51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194"/>
      <c r="D12" s="182"/>
      <c r="E12" s="182"/>
      <c r="F12" s="183"/>
      <c r="G12" s="184"/>
      <c r="H12" s="185"/>
      <c r="I12" s="186"/>
      <c r="J12" s="185"/>
      <c r="K12"/>
      <c r="L12" s="47">
        <v>6</v>
      </c>
      <c r="M12" s="48" t="s">
        <v>51</v>
      </c>
      <c r="N12" s="201"/>
      <c r="O12" s="201"/>
      <c r="P12" s="202"/>
      <c r="Q12" s="203"/>
      <c r="R12" s="204"/>
      <c r="S12" s="203"/>
      <c r="T12" s="204"/>
      <c r="U12" s="206"/>
      <c r="V12" s="206"/>
      <c r="W12" s="202"/>
      <c r="X12" s="202"/>
    </row>
    <row r="13" spans="1:24" s="6" customFormat="1" ht="15.75" customHeight="1">
      <c r="A13" s="47">
        <v>7</v>
      </c>
      <c r="B13" s="48" t="s">
        <v>52</v>
      </c>
      <c r="C13" s="194"/>
      <c r="D13" s="182"/>
      <c r="E13" s="182"/>
      <c r="F13" s="183"/>
      <c r="G13" s="184"/>
      <c r="H13" s="185"/>
      <c r="I13" s="186"/>
      <c r="J13" s="185"/>
      <c r="K13"/>
      <c r="L13" s="47">
        <v>7</v>
      </c>
      <c r="M13" s="48" t="s">
        <v>52</v>
      </c>
      <c r="N13" s="201"/>
      <c r="O13" s="201"/>
      <c r="P13" s="202"/>
      <c r="Q13" s="203"/>
      <c r="R13" s="204"/>
      <c r="S13" s="203"/>
      <c r="T13" s="204"/>
      <c r="U13" s="206"/>
      <c r="V13" s="206"/>
      <c r="W13" s="202"/>
      <c r="X13" s="202"/>
    </row>
    <row r="14" spans="1:24" s="6" customFormat="1" ht="15.75" customHeight="1">
      <c r="A14" s="47">
        <v>8</v>
      </c>
      <c r="B14" s="48" t="s">
        <v>53</v>
      </c>
      <c r="C14" s="194"/>
      <c r="D14" s="182"/>
      <c r="E14" s="182"/>
      <c r="F14" s="183"/>
      <c r="G14" s="184"/>
      <c r="H14" s="185"/>
      <c r="I14" s="186"/>
      <c r="J14" s="185"/>
      <c r="K14"/>
      <c r="L14" s="47">
        <v>8</v>
      </c>
      <c r="M14" s="48" t="s">
        <v>53</v>
      </c>
      <c r="N14" s="201"/>
      <c r="O14" s="201"/>
      <c r="P14" s="202"/>
      <c r="Q14" s="203"/>
      <c r="R14" s="204"/>
      <c r="S14" s="203"/>
      <c r="T14" s="204"/>
      <c r="U14" s="206"/>
      <c r="V14" s="206"/>
      <c r="W14" s="202"/>
      <c r="X14" s="202"/>
    </row>
    <row r="15" spans="1:24" s="6" customFormat="1" ht="15.75" customHeight="1">
      <c r="A15" s="47">
        <v>9</v>
      </c>
      <c r="B15" s="48" t="s">
        <v>54</v>
      </c>
      <c r="C15" s="194"/>
      <c r="D15" s="182"/>
      <c r="E15" s="182"/>
      <c r="F15" s="183"/>
      <c r="G15" s="184"/>
      <c r="H15" s="185"/>
      <c r="I15" s="186"/>
      <c r="J15" s="185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76">
        <v>88000</v>
      </c>
      <c r="D16" s="46">
        <v>300</v>
      </c>
      <c r="E16" s="46">
        <v>4.5</v>
      </c>
      <c r="F16" s="36">
        <f>D16*E16</f>
        <v>1350</v>
      </c>
      <c r="G16" s="37">
        <v>5430</v>
      </c>
      <c r="H16" s="38">
        <f>G16*10/F16</f>
        <v>40.22222222222222</v>
      </c>
      <c r="I16" s="39">
        <v>34.39</v>
      </c>
      <c r="J16" s="38">
        <f>H16*I16/100</f>
        <v>13.832422222222222</v>
      </c>
      <c r="K16"/>
      <c r="L16" s="47">
        <v>10</v>
      </c>
      <c r="M16" s="34" t="s">
        <v>55</v>
      </c>
      <c r="N16" s="201">
        <f>I16</f>
        <v>34.39</v>
      </c>
      <c r="O16" s="201">
        <f>J16</f>
        <v>13.832422222222222</v>
      </c>
      <c r="P16" s="202">
        <v>68</v>
      </c>
      <c r="Q16" s="203">
        <v>0.79</v>
      </c>
      <c r="R16" s="204">
        <f>O16*Q16*1000</f>
        <v>10927.613555555556</v>
      </c>
      <c r="S16" s="203">
        <v>0.69</v>
      </c>
      <c r="T16" s="204">
        <f>O16*S16*1000</f>
        <v>9544.371333333333</v>
      </c>
      <c r="U16" s="205">
        <v>39</v>
      </c>
      <c r="V16" s="205">
        <v>59</v>
      </c>
      <c r="W16" s="202">
        <v>22.75</v>
      </c>
      <c r="X16" s="200">
        <v>44.82270050048828</v>
      </c>
    </row>
    <row r="17" spans="1:24" s="6" customFormat="1" ht="15.75" customHeight="1">
      <c r="A17" s="47">
        <v>11</v>
      </c>
      <c r="B17" s="48" t="s">
        <v>56</v>
      </c>
      <c r="C17" s="51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194"/>
      <c r="D18" s="182"/>
      <c r="E18" s="182"/>
      <c r="F18" s="183"/>
      <c r="G18" s="184"/>
      <c r="H18" s="185"/>
      <c r="I18" s="186"/>
      <c r="J18" s="185"/>
      <c r="K18"/>
      <c r="L18" s="47">
        <v>12</v>
      </c>
      <c r="M18" s="34" t="s">
        <v>57</v>
      </c>
      <c r="N18" s="201"/>
      <c r="O18" s="201"/>
      <c r="P18" s="202"/>
      <c r="Q18" s="203"/>
      <c r="R18" s="204"/>
      <c r="S18" s="203"/>
      <c r="T18" s="204"/>
      <c r="U18" s="206"/>
      <c r="V18" s="206"/>
      <c r="W18" s="202"/>
      <c r="X18" s="202"/>
    </row>
    <row r="19" spans="1:24" s="6" customFormat="1" ht="15.75" customHeight="1">
      <c r="A19" s="47">
        <v>13</v>
      </c>
      <c r="B19" s="34" t="s">
        <v>58</v>
      </c>
      <c r="C19" s="45"/>
      <c r="D19" s="46"/>
      <c r="E19" s="46"/>
      <c r="F19" s="36"/>
      <c r="G19" s="37"/>
      <c r="H19" s="38"/>
      <c r="I19" s="39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51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76">
        <v>88000</v>
      </c>
      <c r="D21" s="46">
        <v>300</v>
      </c>
      <c r="E21" s="46">
        <v>4.5</v>
      </c>
      <c r="F21" s="36">
        <f>D21*E21</f>
        <v>1350</v>
      </c>
      <c r="G21" s="37">
        <v>5360</v>
      </c>
      <c r="H21" s="38">
        <f>G21*10/F21</f>
        <v>39.7037037037037</v>
      </c>
      <c r="I21" s="39">
        <v>35.42</v>
      </c>
      <c r="J21" s="38">
        <f>H21*I21/100</f>
        <v>14.063051851851851</v>
      </c>
      <c r="K21"/>
      <c r="L21" s="47">
        <v>15</v>
      </c>
      <c r="M21" s="34" t="s">
        <v>60</v>
      </c>
      <c r="N21" s="201">
        <f>I21</f>
        <v>35.42</v>
      </c>
      <c r="O21" s="201">
        <f>J21</f>
        <v>14.063051851851851</v>
      </c>
      <c r="P21" s="202">
        <v>73.92</v>
      </c>
      <c r="Q21" s="203">
        <v>0.85</v>
      </c>
      <c r="R21" s="204">
        <f>O21*Q21*1000</f>
        <v>11953.594074074073</v>
      </c>
      <c r="S21" s="203">
        <v>0.76</v>
      </c>
      <c r="T21" s="204">
        <f>O21*S21*1000</f>
        <v>10687.919407407406</v>
      </c>
      <c r="U21" s="205">
        <v>46</v>
      </c>
      <c r="V21" s="205">
        <v>65</v>
      </c>
      <c r="W21" s="202">
        <v>30.47</v>
      </c>
      <c r="X21" s="200">
        <v>38.19218444824219</v>
      </c>
    </row>
    <row r="22" spans="1:24" s="49" customFormat="1" ht="15.75" customHeight="1">
      <c r="A22" s="47">
        <v>16</v>
      </c>
      <c r="B22" s="34" t="s">
        <v>61</v>
      </c>
      <c r="C22" s="76">
        <v>88000</v>
      </c>
      <c r="D22" s="46">
        <v>300</v>
      </c>
      <c r="E22" s="46">
        <v>4.5</v>
      </c>
      <c r="F22" s="36">
        <f>D22*E22</f>
        <v>1350</v>
      </c>
      <c r="G22" s="37">
        <v>5300</v>
      </c>
      <c r="H22" s="38">
        <f>G22*10/F22</f>
        <v>39.25925925925926</v>
      </c>
      <c r="I22" s="39">
        <v>36.23</v>
      </c>
      <c r="J22" s="38">
        <f>H22*I22/100</f>
        <v>14.22362962962963</v>
      </c>
      <c r="L22" s="47">
        <v>16</v>
      </c>
      <c r="M22" s="34" t="s">
        <v>61</v>
      </c>
      <c r="N22" s="201">
        <f>I22</f>
        <v>36.23</v>
      </c>
      <c r="O22" s="201">
        <f>J22</f>
        <v>14.22362962962963</v>
      </c>
      <c r="P22" s="202">
        <v>69.52</v>
      </c>
      <c r="Q22" s="203">
        <v>0.81</v>
      </c>
      <c r="R22" s="204">
        <f>O22*Q22*1000</f>
        <v>11521.140000000001</v>
      </c>
      <c r="S22" s="203">
        <v>0.71</v>
      </c>
      <c r="T22" s="204">
        <f>O22*S22*1000</f>
        <v>10098.777037037036</v>
      </c>
      <c r="U22" s="205">
        <v>45</v>
      </c>
      <c r="V22" s="205">
        <v>62</v>
      </c>
      <c r="W22" s="202">
        <v>26.01</v>
      </c>
      <c r="X22" s="200">
        <v>43.61912536621094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/>
      <c r="D25" s="46"/>
      <c r="E25" s="46"/>
      <c r="F25" s="36"/>
      <c r="G25" s="37"/>
      <c r="H25" s="38"/>
      <c r="I25" s="39"/>
      <c r="J25" s="38"/>
      <c r="L25" s="50">
        <v>19</v>
      </c>
      <c r="M25" s="34" t="s">
        <v>64</v>
      </c>
      <c r="N25" s="201"/>
      <c r="O25" s="201"/>
      <c r="P25" s="202"/>
      <c r="Q25" s="203"/>
      <c r="R25" s="204"/>
      <c r="S25" s="203"/>
      <c r="T25" s="204"/>
      <c r="U25" s="206"/>
      <c r="V25" s="206"/>
      <c r="W25" s="202"/>
      <c r="X25" s="202"/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76">
        <v>88000</v>
      </c>
      <c r="D32" s="46">
        <v>300</v>
      </c>
      <c r="E32" s="46">
        <v>4.5</v>
      </c>
      <c r="F32" s="36">
        <f>D32*E32</f>
        <v>1350</v>
      </c>
      <c r="G32" s="37">
        <v>5900</v>
      </c>
      <c r="H32" s="38">
        <f>G32*10/F32</f>
        <v>43.7037037037037</v>
      </c>
      <c r="I32" s="39">
        <v>30.07</v>
      </c>
      <c r="J32" s="38">
        <f>H32*I32/100</f>
        <v>13.141703703703705</v>
      </c>
      <c r="L32" s="50">
        <v>26</v>
      </c>
      <c r="M32" s="34" t="s">
        <v>71</v>
      </c>
      <c r="N32" s="201">
        <f>I32</f>
        <v>30.07</v>
      </c>
      <c r="O32" s="201">
        <f>J32</f>
        <v>13.141703703703705</v>
      </c>
      <c r="P32" s="202">
        <v>64.69</v>
      </c>
      <c r="Q32" s="203">
        <v>0.78</v>
      </c>
      <c r="R32" s="204">
        <f>O32*Q32*1000</f>
        <v>10250.52888888889</v>
      </c>
      <c r="S32" s="203">
        <v>0.67</v>
      </c>
      <c r="T32" s="204">
        <f>O32*S32*1000</f>
        <v>8804.941481481483</v>
      </c>
      <c r="U32" s="205">
        <v>43</v>
      </c>
      <c r="V32" s="205">
        <v>60</v>
      </c>
      <c r="W32" s="202">
        <v>17.78</v>
      </c>
      <c r="X32" s="200">
        <v>50.01848220825195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1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112</v>
      </c>
      <c r="E3" s="11" t="s">
        <v>7</v>
      </c>
      <c r="F3" t="s">
        <v>88</v>
      </c>
      <c r="G3" s="7"/>
      <c r="L3" s="1"/>
      <c r="M3" s="11" t="s">
        <v>5</v>
      </c>
      <c r="N3" t="str">
        <f>C3</f>
        <v>Opalanko</v>
      </c>
      <c r="P3" s="11" t="s">
        <v>7</v>
      </c>
      <c r="Q3" s="12" t="str">
        <f>F3</f>
        <v>24.09.09</v>
      </c>
      <c r="R3" s="7"/>
      <c r="S3" s="4"/>
      <c r="V3" s="13"/>
    </row>
    <row r="4" spans="2:19" ht="12.75">
      <c r="B4" s="11" t="s">
        <v>9</v>
      </c>
      <c r="C4" t="s">
        <v>113</v>
      </c>
      <c r="E4" s="11" t="s">
        <v>10</v>
      </c>
      <c r="F4" t="s">
        <v>114</v>
      </c>
      <c r="L4" s="1"/>
      <c r="M4" s="11" t="s">
        <v>9</v>
      </c>
      <c r="P4" s="11" t="s">
        <v>10</v>
      </c>
      <c r="Q4" s="12" t="str">
        <f>F4</f>
        <v>26.04.09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 thickBo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187"/>
      <c r="D7" s="188"/>
      <c r="E7" s="189"/>
      <c r="F7" s="183"/>
      <c r="G7" s="190"/>
      <c r="H7" s="185"/>
      <c r="I7" s="191"/>
      <c r="J7" s="185"/>
      <c r="K7" t="s">
        <v>115</v>
      </c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/>
      <c r="D8" s="46"/>
      <c r="E8" s="46"/>
      <c r="F8" s="36"/>
      <c r="G8" s="37"/>
      <c r="H8" s="38"/>
      <c r="I8" s="39"/>
      <c r="J8" s="38"/>
      <c r="K8"/>
      <c r="L8" s="33">
        <v>2</v>
      </c>
      <c r="M8" s="34" t="s">
        <v>47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75" customHeight="1">
      <c r="A9" s="47">
        <v>3</v>
      </c>
      <c r="B9" s="34" t="s">
        <v>48</v>
      </c>
      <c r="C9" s="4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75" customHeight="1">
      <c r="A10" s="47">
        <v>4</v>
      </c>
      <c r="B10" s="34" t="s">
        <v>49</v>
      </c>
      <c r="C10" s="181"/>
      <c r="D10" s="182"/>
      <c r="E10" s="182"/>
      <c r="F10" s="183"/>
      <c r="G10" s="184"/>
      <c r="H10" s="185"/>
      <c r="I10" s="186"/>
      <c r="J10" s="185"/>
      <c r="K10" t="s">
        <v>115</v>
      </c>
      <c r="L10" s="47">
        <v>4</v>
      </c>
      <c r="M10" s="34" t="s">
        <v>49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75" customHeight="1">
      <c r="A12" s="47">
        <v>6</v>
      </c>
      <c r="B12" s="48" t="s">
        <v>51</v>
      </c>
      <c r="C12" s="181"/>
      <c r="D12" s="182"/>
      <c r="E12" s="182"/>
      <c r="F12" s="183"/>
      <c r="G12" s="184"/>
      <c r="H12" s="185"/>
      <c r="I12" s="186"/>
      <c r="J12" s="185"/>
      <c r="K12" t="s">
        <v>96</v>
      </c>
      <c r="L12" s="47">
        <v>6</v>
      </c>
      <c r="M12" s="48" t="s">
        <v>51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75" customHeight="1">
      <c r="A13" s="47">
        <v>7</v>
      </c>
      <c r="B13" s="48" t="s">
        <v>52</v>
      </c>
      <c r="C13" s="45">
        <v>80000</v>
      </c>
      <c r="D13" s="46">
        <v>340</v>
      </c>
      <c r="E13" s="46">
        <v>3</v>
      </c>
      <c r="F13" s="36">
        <f>D13*E13</f>
        <v>1020</v>
      </c>
      <c r="G13" s="37">
        <v>5140</v>
      </c>
      <c r="H13" s="38">
        <f>G13*10/F13</f>
        <v>50.3921568627451</v>
      </c>
      <c r="I13" s="39">
        <v>35.51</v>
      </c>
      <c r="J13" s="38">
        <f>H13*I13/100</f>
        <v>17.89425490196078</v>
      </c>
      <c r="K13"/>
      <c r="L13" s="47">
        <v>7</v>
      </c>
      <c r="M13" s="48" t="s">
        <v>52</v>
      </c>
      <c r="N13" s="201">
        <f aca="true" t="shared" si="0" ref="N13:O18">I13</f>
        <v>35.51</v>
      </c>
      <c r="O13" s="201">
        <f t="shared" si="0"/>
        <v>17.89425490196078</v>
      </c>
      <c r="P13" s="202">
        <v>68.37</v>
      </c>
      <c r="Q13" s="203">
        <v>0.81</v>
      </c>
      <c r="R13" s="204">
        <f aca="true" t="shared" si="1" ref="R13:R18">O13*Q13*1000</f>
        <v>14494.346470588234</v>
      </c>
      <c r="S13" s="203">
        <v>0.71</v>
      </c>
      <c r="T13" s="204">
        <f aca="true" t="shared" si="2" ref="T13:T18">O13*S13*1000</f>
        <v>12704.920980392155</v>
      </c>
      <c r="U13" s="205">
        <v>40</v>
      </c>
      <c r="V13" s="205">
        <v>61</v>
      </c>
      <c r="W13" s="202">
        <v>22.09</v>
      </c>
      <c r="X13" s="200">
        <v>44.08473587036133</v>
      </c>
    </row>
    <row r="14" spans="1:24" s="6" customFormat="1" ht="15.75" customHeight="1">
      <c r="A14" s="47">
        <v>8</v>
      </c>
      <c r="B14" s="48" t="s">
        <v>53</v>
      </c>
      <c r="C14" s="45">
        <v>80000</v>
      </c>
      <c r="D14" s="46">
        <v>340</v>
      </c>
      <c r="E14" s="46">
        <v>3</v>
      </c>
      <c r="F14" s="36">
        <f>D14*E14</f>
        <v>1020</v>
      </c>
      <c r="G14" s="37">
        <v>5760</v>
      </c>
      <c r="H14" s="38">
        <f>G14*10/F14</f>
        <v>56.470588235294116</v>
      </c>
      <c r="I14" s="39">
        <v>31.22</v>
      </c>
      <c r="J14" s="38">
        <f>H14*I14/100</f>
        <v>17.630117647058825</v>
      </c>
      <c r="K14"/>
      <c r="L14" s="47">
        <v>8</v>
      </c>
      <c r="M14" s="48" t="s">
        <v>53</v>
      </c>
      <c r="N14" s="201">
        <f t="shared" si="0"/>
        <v>31.22</v>
      </c>
      <c r="O14" s="201">
        <f t="shared" si="0"/>
        <v>17.630117647058825</v>
      </c>
      <c r="P14" s="202">
        <v>72.57</v>
      </c>
      <c r="Q14" s="203">
        <v>0.83</v>
      </c>
      <c r="R14" s="204">
        <f t="shared" si="1"/>
        <v>14632.997647058824</v>
      </c>
      <c r="S14" s="203">
        <v>0.73</v>
      </c>
      <c r="T14" s="204">
        <f t="shared" si="2"/>
        <v>12869.985882352943</v>
      </c>
      <c r="U14" s="205">
        <v>44</v>
      </c>
      <c r="V14" s="205">
        <v>63</v>
      </c>
      <c r="W14" s="202">
        <v>24.87</v>
      </c>
      <c r="X14" s="200">
        <v>40.89807891845703</v>
      </c>
    </row>
    <row r="15" spans="1:24" s="6" customFormat="1" ht="15.75" customHeight="1">
      <c r="A15" s="47">
        <v>9</v>
      </c>
      <c r="B15" s="48" t="s">
        <v>54</v>
      </c>
      <c r="C15" s="45">
        <v>80000</v>
      </c>
      <c r="D15" s="46">
        <v>340</v>
      </c>
      <c r="E15" s="46">
        <v>3</v>
      </c>
      <c r="F15" s="36">
        <f>D15*E15</f>
        <v>1020</v>
      </c>
      <c r="G15" s="37">
        <v>4920</v>
      </c>
      <c r="H15" s="38">
        <f>G15*10/F15</f>
        <v>48.23529411764706</v>
      </c>
      <c r="I15" s="39">
        <v>33.03</v>
      </c>
      <c r="J15" s="38">
        <f>H15*I15/100</f>
        <v>15.932117647058824</v>
      </c>
      <c r="K15"/>
      <c r="L15" s="47">
        <v>9</v>
      </c>
      <c r="M15" s="48" t="s">
        <v>54</v>
      </c>
      <c r="N15" s="201">
        <f t="shared" si="0"/>
        <v>33.03</v>
      </c>
      <c r="O15" s="201">
        <f t="shared" si="0"/>
        <v>15.932117647058824</v>
      </c>
      <c r="P15" s="202">
        <v>66.16</v>
      </c>
      <c r="Q15" s="203">
        <v>0.79</v>
      </c>
      <c r="R15" s="204">
        <f t="shared" si="1"/>
        <v>12586.37294117647</v>
      </c>
      <c r="S15" s="203">
        <v>0.69</v>
      </c>
      <c r="T15" s="204">
        <f t="shared" si="2"/>
        <v>10993.161176470589</v>
      </c>
      <c r="U15" s="205">
        <v>41</v>
      </c>
      <c r="V15" s="205">
        <v>60</v>
      </c>
      <c r="W15" s="202">
        <v>25.98</v>
      </c>
      <c r="X15" s="200">
        <v>45.952842712402344</v>
      </c>
    </row>
    <row r="16" spans="1:24" s="6" customFormat="1" ht="15.75" customHeight="1">
      <c r="A16" s="47">
        <v>10</v>
      </c>
      <c r="B16" s="34" t="s">
        <v>55</v>
      </c>
      <c r="C16" s="45">
        <v>80000</v>
      </c>
      <c r="D16" s="46">
        <v>340</v>
      </c>
      <c r="E16" s="46">
        <v>3</v>
      </c>
      <c r="F16" s="36">
        <f>D16*E16</f>
        <v>1020</v>
      </c>
      <c r="G16" s="37">
        <v>5820</v>
      </c>
      <c r="H16" s="38">
        <f>G16*10/F16</f>
        <v>57.05882352941177</v>
      </c>
      <c r="I16" s="39">
        <v>33.69</v>
      </c>
      <c r="J16" s="38">
        <f>H16*I16/100</f>
        <v>19.223117647058825</v>
      </c>
      <c r="K16"/>
      <c r="L16" s="47">
        <v>10</v>
      </c>
      <c r="M16" s="34" t="s">
        <v>55</v>
      </c>
      <c r="N16" s="201">
        <f t="shared" si="0"/>
        <v>33.69</v>
      </c>
      <c r="O16" s="201">
        <f t="shared" si="0"/>
        <v>19.223117647058825</v>
      </c>
      <c r="P16" s="202">
        <v>70.55</v>
      </c>
      <c r="Q16" s="203">
        <v>0.81</v>
      </c>
      <c r="R16" s="204">
        <f t="shared" si="1"/>
        <v>15570.725294117648</v>
      </c>
      <c r="S16" s="203">
        <v>0.71</v>
      </c>
      <c r="T16" s="204">
        <f t="shared" si="2"/>
        <v>13648.413529411764</v>
      </c>
      <c r="U16" s="205">
        <v>40</v>
      </c>
      <c r="V16" s="205">
        <v>60</v>
      </c>
      <c r="W16" s="202">
        <v>23.63</v>
      </c>
      <c r="X16" s="200">
        <v>42.268089294433594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>
        <f t="shared" si="0"/>
        <v>0</v>
      </c>
      <c r="O17" s="201">
        <f t="shared" si="0"/>
        <v>0</v>
      </c>
      <c r="P17" s="202"/>
      <c r="Q17" s="203"/>
      <c r="R17" s="204">
        <f t="shared" si="1"/>
        <v>0</v>
      </c>
      <c r="S17" s="203"/>
      <c r="T17" s="204">
        <f t="shared" si="2"/>
        <v>0</v>
      </c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80000</v>
      </c>
      <c r="D18" s="46">
        <v>340</v>
      </c>
      <c r="E18" s="46">
        <v>3</v>
      </c>
      <c r="F18" s="36">
        <f>D18*E18</f>
        <v>1020</v>
      </c>
      <c r="G18" s="37">
        <v>6100</v>
      </c>
      <c r="H18" s="38">
        <f>G18*10/F18</f>
        <v>59.80392156862745</v>
      </c>
      <c r="I18" s="39">
        <v>31.47</v>
      </c>
      <c r="J18" s="38">
        <f>H18*I18/100</f>
        <v>18.82029411764706</v>
      </c>
      <c r="K18"/>
      <c r="L18" s="47">
        <v>12</v>
      </c>
      <c r="M18" s="34" t="s">
        <v>57</v>
      </c>
      <c r="N18" s="201">
        <f t="shared" si="0"/>
        <v>31.47</v>
      </c>
      <c r="O18" s="201">
        <f t="shared" si="0"/>
        <v>18.82029411764706</v>
      </c>
      <c r="P18" s="202">
        <v>70.94</v>
      </c>
      <c r="Q18" s="203">
        <v>0.83</v>
      </c>
      <c r="R18" s="204">
        <f t="shared" si="1"/>
        <v>15620.844117647059</v>
      </c>
      <c r="S18" s="203">
        <v>0.74</v>
      </c>
      <c r="T18" s="204">
        <f t="shared" si="2"/>
        <v>13927.017647058823</v>
      </c>
      <c r="U18" s="205">
        <v>43</v>
      </c>
      <c r="V18" s="205">
        <v>63</v>
      </c>
      <c r="W18" s="202">
        <v>27.97</v>
      </c>
      <c r="X18" s="200">
        <v>40.9111213684082</v>
      </c>
    </row>
    <row r="19" spans="1:24" s="6" customFormat="1" ht="15.75" customHeight="1">
      <c r="A19" s="47">
        <v>13</v>
      </c>
      <c r="B19" s="34" t="s">
        <v>58</v>
      </c>
      <c r="C19" s="45"/>
      <c r="D19" s="46"/>
      <c r="E19" s="46"/>
      <c r="F19" s="36"/>
      <c r="G19" s="37"/>
      <c r="H19" s="38"/>
      <c r="I19" s="39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>
        <v>80000</v>
      </c>
      <c r="D21" s="46">
        <v>340</v>
      </c>
      <c r="E21" s="46">
        <v>3</v>
      </c>
      <c r="F21" s="36">
        <f>D21*E21</f>
        <v>1020</v>
      </c>
      <c r="G21" s="37">
        <v>5520</v>
      </c>
      <c r="H21" s="38">
        <f>G21*10/F21</f>
        <v>54.11764705882353</v>
      </c>
      <c r="I21" s="39">
        <v>38.73</v>
      </c>
      <c r="J21" s="38">
        <f>H21*I21/100</f>
        <v>20.959764705882353</v>
      </c>
      <c r="K21"/>
      <c r="L21" s="47">
        <v>15</v>
      </c>
      <c r="M21" s="34" t="s">
        <v>60</v>
      </c>
      <c r="N21" s="201">
        <f>I21</f>
        <v>38.73</v>
      </c>
      <c r="O21" s="201">
        <f>J21</f>
        <v>20.959764705882353</v>
      </c>
      <c r="P21" s="202">
        <v>72.89</v>
      </c>
      <c r="Q21" s="203">
        <v>0.83</v>
      </c>
      <c r="R21" s="204">
        <f>O21*Q21*1000</f>
        <v>17396.604705882353</v>
      </c>
      <c r="S21" s="203">
        <v>0.74</v>
      </c>
      <c r="T21" s="204">
        <f>O21*S21*1000</f>
        <v>15510.225882352941</v>
      </c>
      <c r="U21" s="205">
        <v>40</v>
      </c>
      <c r="V21" s="205">
        <v>62</v>
      </c>
      <c r="W21" s="202">
        <v>29.55</v>
      </c>
      <c r="X21" s="200">
        <v>39.7260856628418</v>
      </c>
    </row>
    <row r="22" spans="1:24" s="49" customFormat="1" ht="15.75" customHeight="1">
      <c r="A22" s="47">
        <v>16</v>
      </c>
      <c r="B22" s="34" t="s">
        <v>61</v>
      </c>
      <c r="C22" s="45">
        <v>80000</v>
      </c>
      <c r="D22" s="46">
        <v>340</v>
      </c>
      <c r="E22" s="46">
        <v>3</v>
      </c>
      <c r="F22" s="36">
        <f>D22*E22</f>
        <v>1020</v>
      </c>
      <c r="G22" s="37">
        <v>6200</v>
      </c>
      <c r="H22" s="38">
        <f>G22*10/F22</f>
        <v>60.78431372549019</v>
      </c>
      <c r="I22" s="39">
        <v>31.56</v>
      </c>
      <c r="J22" s="38">
        <f>H22*I22/100</f>
        <v>19.183529411764706</v>
      </c>
      <c r="L22" s="47">
        <v>16</v>
      </c>
      <c r="M22" s="34" t="s">
        <v>61</v>
      </c>
      <c r="N22" s="201">
        <f>I22</f>
        <v>31.56</v>
      </c>
      <c r="O22" s="201">
        <f>J22</f>
        <v>19.183529411764706</v>
      </c>
      <c r="P22" s="202">
        <v>73.58</v>
      </c>
      <c r="Q22" s="203">
        <v>0.83</v>
      </c>
      <c r="R22" s="204">
        <f>O22*Q22*1000</f>
        <v>15922.329411764706</v>
      </c>
      <c r="S22" s="203">
        <v>0.74</v>
      </c>
      <c r="T22" s="204">
        <f>O22*S22*1000</f>
        <v>14195.811764705883</v>
      </c>
      <c r="U22" s="205">
        <v>44</v>
      </c>
      <c r="V22" s="205">
        <v>63</v>
      </c>
      <c r="W22" s="202">
        <v>27.47</v>
      </c>
      <c r="X22" s="200">
        <v>40.183631896972656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/>
      <c r="D25" s="46"/>
      <c r="E25" s="46"/>
      <c r="F25" s="36"/>
      <c r="G25" s="37"/>
      <c r="H25" s="38"/>
      <c r="I25" s="39"/>
      <c r="J25" s="38"/>
      <c r="L25" s="50">
        <v>19</v>
      </c>
      <c r="M25" s="34" t="s">
        <v>64</v>
      </c>
      <c r="N25" s="201"/>
      <c r="O25" s="201"/>
      <c r="P25" s="202"/>
      <c r="Q25" s="203"/>
      <c r="R25" s="204"/>
      <c r="S25" s="203"/>
      <c r="T25" s="204"/>
      <c r="U25" s="206"/>
      <c r="V25" s="206"/>
      <c r="W25" s="202"/>
      <c r="X25" s="202"/>
    </row>
    <row r="26" spans="1:24" ht="15.75" customHeight="1">
      <c r="A26" s="50">
        <v>20</v>
      </c>
      <c r="B26" s="34" t="s">
        <v>65</v>
      </c>
      <c r="C26" s="45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45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45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45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45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45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45">
        <v>80000</v>
      </c>
      <c r="D32" s="46">
        <v>340</v>
      </c>
      <c r="E32" s="46">
        <v>3</v>
      </c>
      <c r="F32" s="36">
        <f>D32*E32</f>
        <v>1020</v>
      </c>
      <c r="G32" s="37">
        <v>6700</v>
      </c>
      <c r="H32" s="38">
        <f>G32*10/F32</f>
        <v>65.68627450980392</v>
      </c>
      <c r="I32" s="39">
        <v>29.11</v>
      </c>
      <c r="J32" s="38">
        <f>H32*I32/100</f>
        <v>19.12127450980392</v>
      </c>
      <c r="L32" s="50">
        <v>26</v>
      </c>
      <c r="M32" s="34" t="s">
        <v>71</v>
      </c>
      <c r="N32" s="201">
        <f>I32</f>
        <v>29.11</v>
      </c>
      <c r="O32" s="201">
        <f>J32</f>
        <v>19.12127450980392</v>
      </c>
      <c r="P32" s="202">
        <v>67.05</v>
      </c>
      <c r="Q32" s="203">
        <v>0.78</v>
      </c>
      <c r="R32" s="204">
        <f>O32*Q32*1000</f>
        <v>14914.594117647059</v>
      </c>
      <c r="S32" s="203">
        <v>0.68</v>
      </c>
      <c r="T32" s="203"/>
      <c r="U32" s="205">
        <v>43</v>
      </c>
      <c r="V32" s="205">
        <v>60</v>
      </c>
      <c r="W32" s="202">
        <v>17.03</v>
      </c>
      <c r="X32" s="200">
        <v>48.3469123840332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9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116</v>
      </c>
      <c r="E3" s="11" t="s">
        <v>7</v>
      </c>
      <c r="F3" t="s">
        <v>117</v>
      </c>
      <c r="G3" s="7"/>
      <c r="L3" s="1"/>
      <c r="M3" s="11" t="s">
        <v>5</v>
      </c>
      <c r="N3" t="str">
        <f>C3</f>
        <v>STEC</v>
      </c>
      <c r="P3" s="11" t="s">
        <v>7</v>
      </c>
      <c r="Q3" s="12" t="str">
        <f>F3</f>
        <v>25.09.09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99</v>
      </c>
      <c r="L4" s="1"/>
      <c r="M4" s="11" t="s">
        <v>9</v>
      </c>
      <c r="P4" s="11" t="s">
        <v>10</v>
      </c>
      <c r="Q4" s="12" t="str">
        <f>F4</f>
        <v>28.04.09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 thickBo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187"/>
      <c r="D7" s="188"/>
      <c r="E7" s="189"/>
      <c r="F7" s="183"/>
      <c r="G7" s="190"/>
      <c r="H7" s="185"/>
      <c r="I7" s="191"/>
      <c r="J7" s="185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/>
      <c r="D8" s="46"/>
      <c r="E8" s="46"/>
      <c r="F8" s="36"/>
      <c r="G8" s="37"/>
      <c r="H8" s="38"/>
      <c r="I8" s="39"/>
      <c r="J8" s="38"/>
      <c r="K8"/>
      <c r="L8" s="33">
        <v>2</v>
      </c>
      <c r="M8" s="34" t="s">
        <v>47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75" customHeight="1">
      <c r="A9" s="47">
        <v>3</v>
      </c>
      <c r="B9" s="34" t="s">
        <v>48</v>
      </c>
      <c r="C9" s="4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75" customHeight="1">
      <c r="A10" s="47">
        <v>4</v>
      </c>
      <c r="B10" s="34" t="s">
        <v>49</v>
      </c>
      <c r="C10" s="45">
        <v>88000</v>
      </c>
      <c r="D10" s="46">
        <v>380</v>
      </c>
      <c r="E10" s="46">
        <v>4.5</v>
      </c>
      <c r="F10" s="36">
        <f>D10*E10</f>
        <v>1710</v>
      </c>
      <c r="G10" s="37">
        <v>6790</v>
      </c>
      <c r="H10" s="38">
        <f>G10*10/F10</f>
        <v>39.707602339181285</v>
      </c>
      <c r="I10" s="39">
        <v>33.79</v>
      </c>
      <c r="J10" s="38">
        <f>H10*I10/100</f>
        <v>13.417198830409356</v>
      </c>
      <c r="K10"/>
      <c r="L10" s="47">
        <v>4</v>
      </c>
      <c r="M10" s="34" t="s">
        <v>49</v>
      </c>
      <c r="N10" s="201">
        <f>I10</f>
        <v>33.79</v>
      </c>
      <c r="O10" s="201">
        <f>J10</f>
        <v>13.417198830409356</v>
      </c>
      <c r="P10" s="202">
        <v>64.25</v>
      </c>
      <c r="Q10" s="203">
        <v>0.79</v>
      </c>
      <c r="R10" s="204">
        <f>O10*Q10*1000</f>
        <v>10599.587076023392</v>
      </c>
      <c r="S10" s="203">
        <v>0.69</v>
      </c>
      <c r="T10" s="204">
        <f>O10*S10*1000</f>
        <v>9257.867192982456</v>
      </c>
      <c r="U10" s="205">
        <v>35</v>
      </c>
      <c r="V10" s="205">
        <v>58</v>
      </c>
      <c r="W10" s="202">
        <v>19.89</v>
      </c>
      <c r="X10" s="200">
        <v>47.00993728637695</v>
      </c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181"/>
      <c r="D12" s="182"/>
      <c r="E12" s="182"/>
      <c r="F12" s="183"/>
      <c r="G12" s="184"/>
      <c r="H12" s="185"/>
      <c r="I12" s="186"/>
      <c r="J12" s="185"/>
      <c r="K12"/>
      <c r="L12" s="47">
        <v>6</v>
      </c>
      <c r="M12" s="48" t="s">
        <v>51</v>
      </c>
      <c r="N12" s="201"/>
      <c r="O12" s="201"/>
      <c r="P12" s="202"/>
      <c r="Q12" s="203"/>
      <c r="R12" s="204"/>
      <c r="S12" s="203"/>
      <c r="T12" s="204"/>
      <c r="U12" s="206"/>
      <c r="V12" s="206"/>
      <c r="W12" s="202"/>
      <c r="X12" s="202"/>
    </row>
    <row r="13" spans="1:24" s="6" customFormat="1" ht="15.75" customHeight="1">
      <c r="A13" s="47">
        <v>7</v>
      </c>
      <c r="B13" s="48" t="s">
        <v>52</v>
      </c>
      <c r="C13" s="181"/>
      <c r="D13" s="182"/>
      <c r="E13" s="182"/>
      <c r="F13" s="183"/>
      <c r="G13" s="184"/>
      <c r="H13" s="185"/>
      <c r="I13" s="186"/>
      <c r="J13" s="185"/>
      <c r="K13"/>
      <c r="L13" s="47">
        <v>7</v>
      </c>
      <c r="M13" s="48" t="s">
        <v>52</v>
      </c>
      <c r="N13" s="201"/>
      <c r="O13" s="201"/>
      <c r="P13" s="202"/>
      <c r="Q13" s="203"/>
      <c r="R13" s="204"/>
      <c r="S13" s="203"/>
      <c r="T13" s="204"/>
      <c r="U13" s="206"/>
      <c r="V13" s="206"/>
      <c r="W13" s="202"/>
      <c r="X13" s="202"/>
    </row>
    <row r="14" spans="1:24" s="6" customFormat="1" ht="15.75" customHeight="1">
      <c r="A14" s="47">
        <v>8</v>
      </c>
      <c r="B14" s="48" t="s">
        <v>53</v>
      </c>
      <c r="C14" s="181"/>
      <c r="D14" s="182"/>
      <c r="E14" s="182"/>
      <c r="F14" s="183"/>
      <c r="G14" s="184"/>
      <c r="H14" s="185"/>
      <c r="I14" s="186"/>
      <c r="J14" s="185"/>
      <c r="K14"/>
      <c r="L14" s="47">
        <v>8</v>
      </c>
      <c r="M14" s="48" t="s">
        <v>53</v>
      </c>
      <c r="N14" s="201"/>
      <c r="O14" s="201"/>
      <c r="P14" s="202"/>
      <c r="Q14" s="203"/>
      <c r="R14" s="204"/>
      <c r="S14" s="203"/>
      <c r="T14" s="204"/>
      <c r="U14" s="206"/>
      <c r="V14" s="206"/>
      <c r="W14" s="202"/>
      <c r="X14" s="202"/>
    </row>
    <row r="15" spans="1:24" s="6" customFormat="1" ht="15.75" customHeight="1">
      <c r="A15" s="47">
        <v>9</v>
      </c>
      <c r="B15" s="48" t="s">
        <v>54</v>
      </c>
      <c r="C15" s="181"/>
      <c r="D15" s="182"/>
      <c r="E15" s="182"/>
      <c r="F15" s="183"/>
      <c r="G15" s="184"/>
      <c r="H15" s="185"/>
      <c r="I15" s="186"/>
      <c r="J15" s="185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45">
        <v>88000</v>
      </c>
      <c r="D16" s="46">
        <v>380</v>
      </c>
      <c r="E16" s="46">
        <v>4.5</v>
      </c>
      <c r="F16" s="36">
        <f>D16*E16</f>
        <v>1710</v>
      </c>
      <c r="G16" s="37">
        <v>7680</v>
      </c>
      <c r="H16" s="38">
        <f>G16*10/F16</f>
        <v>44.91228070175438</v>
      </c>
      <c r="I16" s="39">
        <v>29.01</v>
      </c>
      <c r="J16" s="38">
        <f>H16*I16/100</f>
        <v>13.029052631578947</v>
      </c>
      <c r="K16"/>
      <c r="L16" s="47">
        <v>10</v>
      </c>
      <c r="M16" s="34" t="s">
        <v>55</v>
      </c>
      <c r="N16" s="201">
        <f>I16</f>
        <v>29.01</v>
      </c>
      <c r="O16" s="201">
        <f>J16</f>
        <v>13.029052631578947</v>
      </c>
      <c r="P16" s="202">
        <v>65.76</v>
      </c>
      <c r="Q16" s="203">
        <v>0.78</v>
      </c>
      <c r="R16" s="204">
        <f>O16*Q16*1000</f>
        <v>10162.66105263158</v>
      </c>
      <c r="S16" s="203">
        <v>0.68</v>
      </c>
      <c r="T16" s="204">
        <f>O16*S16*1000</f>
        <v>8859.755789473684</v>
      </c>
      <c r="U16" s="205">
        <v>38</v>
      </c>
      <c r="V16" s="205">
        <v>58</v>
      </c>
      <c r="W16" s="202">
        <v>21.44</v>
      </c>
      <c r="X16" s="200">
        <v>46.810813903808594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88000</v>
      </c>
      <c r="D18" s="46">
        <v>380</v>
      </c>
      <c r="E18" s="46">
        <v>4.5</v>
      </c>
      <c r="F18" s="36">
        <f>D18*E18</f>
        <v>1710</v>
      </c>
      <c r="G18" s="37">
        <v>7400</v>
      </c>
      <c r="H18" s="38">
        <f>G18*10/F18</f>
        <v>43.27485380116959</v>
      </c>
      <c r="I18" s="39">
        <v>31.25</v>
      </c>
      <c r="J18" s="38">
        <f>H18*I18/100</f>
        <v>13.523391812865498</v>
      </c>
      <c r="K18"/>
      <c r="L18" s="47">
        <v>12</v>
      </c>
      <c r="M18" s="34" t="s">
        <v>57</v>
      </c>
      <c r="N18" s="201">
        <f>I18</f>
        <v>31.25</v>
      </c>
      <c r="O18" s="201">
        <f>J18</f>
        <v>13.523391812865498</v>
      </c>
      <c r="P18" s="202">
        <v>62</v>
      </c>
      <c r="Q18" s="203">
        <v>0.77</v>
      </c>
      <c r="R18" s="204">
        <f>O18*Q18*1000</f>
        <v>10413.011695906434</v>
      </c>
      <c r="S18" s="203">
        <v>0.67</v>
      </c>
      <c r="T18" s="204">
        <f>O18*S18*1000</f>
        <v>9060.672514619884</v>
      </c>
      <c r="U18" s="205">
        <v>33</v>
      </c>
      <c r="V18" s="205">
        <v>56</v>
      </c>
      <c r="W18" s="202">
        <v>16.09</v>
      </c>
      <c r="X18" s="200">
        <v>50.74657440185547</v>
      </c>
    </row>
    <row r="19" spans="1:24" s="6" customFormat="1" ht="15.75" customHeight="1">
      <c r="A19" s="47">
        <v>13</v>
      </c>
      <c r="B19" s="34" t="s">
        <v>58</v>
      </c>
      <c r="C19" s="45"/>
      <c r="D19" s="46"/>
      <c r="E19" s="46"/>
      <c r="F19" s="36"/>
      <c r="G19" s="37"/>
      <c r="H19" s="38"/>
      <c r="I19" s="39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181"/>
      <c r="D21" s="182"/>
      <c r="E21" s="182"/>
      <c r="F21" s="183"/>
      <c r="G21" s="184"/>
      <c r="H21" s="185"/>
      <c r="I21" s="186"/>
      <c r="J21" s="185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45">
        <v>88000</v>
      </c>
      <c r="D22" s="46">
        <v>380</v>
      </c>
      <c r="E22" s="46">
        <v>4.5</v>
      </c>
      <c r="F22" s="36">
        <f>D22*E22</f>
        <v>1710</v>
      </c>
      <c r="G22" s="37">
        <v>7650</v>
      </c>
      <c r="H22" s="38">
        <f>G22*10/F22</f>
        <v>44.73684210526316</v>
      </c>
      <c r="I22" s="39">
        <v>30.18</v>
      </c>
      <c r="J22" s="38">
        <f>H22*I22/100</f>
        <v>13.50157894736842</v>
      </c>
      <c r="L22" s="47">
        <v>16</v>
      </c>
      <c r="M22" s="34" t="s">
        <v>61</v>
      </c>
      <c r="N22" s="201">
        <f>I22</f>
        <v>30.18</v>
      </c>
      <c r="O22" s="201">
        <f>J22</f>
        <v>13.50157894736842</v>
      </c>
      <c r="P22" s="202">
        <v>67.37</v>
      </c>
      <c r="Q22" s="203">
        <v>0.78</v>
      </c>
      <c r="R22" s="204">
        <f>O22*Q22*1000</f>
        <v>10531.231578947369</v>
      </c>
      <c r="S22" s="203">
        <v>0.68</v>
      </c>
      <c r="T22" s="204">
        <f>O22*S22*1000</f>
        <v>9181.073684210525</v>
      </c>
      <c r="U22" s="205">
        <v>41</v>
      </c>
      <c r="V22" s="205">
        <v>60</v>
      </c>
      <c r="W22" s="202">
        <v>20.5</v>
      </c>
      <c r="X22" s="200">
        <v>45.17277145385742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/>
      <c r="D25" s="46"/>
      <c r="E25" s="46"/>
      <c r="F25" s="36"/>
      <c r="G25" s="37"/>
      <c r="H25" s="38"/>
      <c r="I25" s="39"/>
      <c r="J25" s="38"/>
      <c r="L25" s="50">
        <v>19</v>
      </c>
      <c r="M25" s="34" t="s">
        <v>64</v>
      </c>
      <c r="N25" s="201"/>
      <c r="O25" s="201"/>
      <c r="P25" s="202"/>
      <c r="Q25" s="203"/>
      <c r="R25" s="204"/>
      <c r="S25" s="203"/>
      <c r="T25" s="204"/>
      <c r="U25" s="206"/>
      <c r="V25" s="206"/>
      <c r="W25" s="202"/>
      <c r="X25" s="202"/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45">
        <v>88000</v>
      </c>
      <c r="D32" s="46">
        <v>380</v>
      </c>
      <c r="E32" s="46">
        <v>4.5</v>
      </c>
      <c r="F32" s="36">
        <f>D32*E32</f>
        <v>1710</v>
      </c>
      <c r="G32" s="37">
        <v>7900</v>
      </c>
      <c r="H32" s="38">
        <f>G32*10/F32</f>
        <v>46.198830409356724</v>
      </c>
      <c r="I32" s="39">
        <v>29.17</v>
      </c>
      <c r="J32" s="38">
        <f>H32*I32/100</f>
        <v>13.476198830409357</v>
      </c>
      <c r="L32" s="50">
        <v>26</v>
      </c>
      <c r="M32" s="34" t="s">
        <v>71</v>
      </c>
      <c r="N32" s="201">
        <f>I32</f>
        <v>29.17</v>
      </c>
      <c r="O32" s="201">
        <f>J32</f>
        <v>13.476198830409357</v>
      </c>
      <c r="P32" s="202">
        <v>61.67</v>
      </c>
      <c r="Q32" s="203">
        <v>0.77</v>
      </c>
      <c r="R32" s="204">
        <f>O32*Q32*1000</f>
        <v>10376.673099415206</v>
      </c>
      <c r="S32" s="203">
        <v>0.67</v>
      </c>
      <c r="T32" s="204">
        <f>O32*S32*1000</f>
        <v>9029.05321637427</v>
      </c>
      <c r="U32" s="205">
        <v>43</v>
      </c>
      <c r="V32" s="205">
        <v>60</v>
      </c>
      <c r="W32" s="202">
        <v>18.36</v>
      </c>
      <c r="X32" s="200">
        <v>51.3203010559082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0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118</v>
      </c>
      <c r="E3" s="11" t="s">
        <v>7</v>
      </c>
      <c r="F3" t="s">
        <v>119</v>
      </c>
      <c r="G3" s="7"/>
      <c r="L3" s="1"/>
      <c r="M3" s="11" t="s">
        <v>5</v>
      </c>
      <c r="N3" t="str">
        <f>C3</f>
        <v>BAŁUCH</v>
      </c>
      <c r="P3" s="11" t="s">
        <v>7</v>
      </c>
      <c r="Q3" s="12" t="str">
        <f>F3</f>
        <v>26.09.09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89</v>
      </c>
      <c r="L4" s="1"/>
      <c r="M4" s="11" t="s">
        <v>9</v>
      </c>
      <c r="P4" s="11" t="s">
        <v>10</v>
      </c>
      <c r="Q4" s="12" t="str">
        <f>F4</f>
        <v>25.04.09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 thickBo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187"/>
      <c r="D7" s="188"/>
      <c r="E7" s="189"/>
      <c r="F7" s="183"/>
      <c r="G7" s="190"/>
      <c r="H7" s="185"/>
      <c r="I7" s="191"/>
      <c r="J7" s="185"/>
      <c r="K7" t="s">
        <v>96</v>
      </c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/>
      <c r="D8" s="46"/>
      <c r="E8" s="46"/>
      <c r="F8" s="36"/>
      <c r="G8" s="37"/>
      <c r="H8" s="38"/>
      <c r="I8" s="39"/>
      <c r="J8" s="38"/>
      <c r="K8"/>
      <c r="L8" s="33">
        <v>2</v>
      </c>
      <c r="M8" s="34" t="s">
        <v>47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75" customHeight="1">
      <c r="A9" s="47">
        <v>3</v>
      </c>
      <c r="B9" s="34" t="s">
        <v>48</v>
      </c>
      <c r="C9" s="4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75" customHeight="1">
      <c r="A10" s="47">
        <v>4</v>
      </c>
      <c r="B10" s="34" t="s">
        <v>49</v>
      </c>
      <c r="C10" s="181"/>
      <c r="D10" s="182"/>
      <c r="E10" s="182"/>
      <c r="F10" s="183"/>
      <c r="G10" s="184"/>
      <c r="H10" s="185"/>
      <c r="I10" s="186"/>
      <c r="J10" s="185"/>
      <c r="K10"/>
      <c r="L10" s="47">
        <v>4</v>
      </c>
      <c r="M10" s="34" t="s">
        <v>49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75" customHeight="1">
      <c r="A12" s="47">
        <v>6</v>
      </c>
      <c r="B12" s="48" t="s">
        <v>51</v>
      </c>
      <c r="C12" s="181"/>
      <c r="D12" s="182"/>
      <c r="E12" s="182"/>
      <c r="F12" s="183"/>
      <c r="G12" s="184"/>
      <c r="H12" s="185"/>
      <c r="I12" s="186"/>
      <c r="J12" s="185"/>
      <c r="K12" t="s">
        <v>96</v>
      </c>
      <c r="L12" s="47">
        <v>6</v>
      </c>
      <c r="M12" s="48" t="s">
        <v>51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75" customHeight="1">
      <c r="A13" s="47">
        <v>7</v>
      </c>
      <c r="B13" s="48" t="s">
        <v>52</v>
      </c>
      <c r="C13" s="45">
        <v>80000</v>
      </c>
      <c r="D13" s="46">
        <v>230</v>
      </c>
      <c r="E13" s="46">
        <v>4.5</v>
      </c>
      <c r="F13" s="36">
        <f>D13*E13</f>
        <v>1035</v>
      </c>
      <c r="G13" s="37">
        <v>4870</v>
      </c>
      <c r="H13" s="38">
        <f>G13*10/F13</f>
        <v>47.05314009661836</v>
      </c>
      <c r="I13" s="39">
        <v>33.65</v>
      </c>
      <c r="J13" s="38">
        <f>H13*I13/100</f>
        <v>15.833381642512077</v>
      </c>
      <c r="K13"/>
      <c r="L13" s="47">
        <v>7</v>
      </c>
      <c r="M13" s="48" t="s">
        <v>52</v>
      </c>
      <c r="N13" s="201">
        <f aca="true" t="shared" si="0" ref="N13:O16">I13</f>
        <v>33.65</v>
      </c>
      <c r="O13" s="201">
        <f t="shared" si="0"/>
        <v>15.833381642512077</v>
      </c>
      <c r="P13" s="202">
        <v>70.88</v>
      </c>
      <c r="Q13" s="203">
        <v>0.86</v>
      </c>
      <c r="R13" s="204">
        <f>O13*Q13*1000</f>
        <v>13616.708212560387</v>
      </c>
      <c r="S13" s="203">
        <v>0.76</v>
      </c>
      <c r="T13" s="204">
        <f>O13*S13*1000</f>
        <v>12033.370048309178</v>
      </c>
      <c r="U13" s="205">
        <v>43</v>
      </c>
      <c r="V13" s="205">
        <v>64</v>
      </c>
      <c r="W13" s="202">
        <v>34.96</v>
      </c>
      <c r="X13" s="200">
        <v>36.21190643310547</v>
      </c>
    </row>
    <row r="14" spans="1:24" s="6" customFormat="1" ht="15.75" customHeight="1">
      <c r="A14" s="47">
        <v>8</v>
      </c>
      <c r="B14" s="48" t="s">
        <v>53</v>
      </c>
      <c r="C14" s="45">
        <v>80000</v>
      </c>
      <c r="D14" s="46">
        <v>230</v>
      </c>
      <c r="E14" s="46">
        <v>3</v>
      </c>
      <c r="F14" s="36">
        <f>D14*E14</f>
        <v>690</v>
      </c>
      <c r="G14" s="37">
        <v>2900</v>
      </c>
      <c r="H14" s="38">
        <f>G14*10/F14</f>
        <v>42.028985507246375</v>
      </c>
      <c r="I14" s="39">
        <v>32.05</v>
      </c>
      <c r="J14" s="38">
        <f>H14*I14/100</f>
        <v>13.470289855072462</v>
      </c>
      <c r="K14"/>
      <c r="L14" s="47">
        <v>8</v>
      </c>
      <c r="M14" s="48" t="s">
        <v>53</v>
      </c>
      <c r="N14" s="201">
        <f t="shared" si="0"/>
        <v>32.05</v>
      </c>
      <c r="O14" s="201">
        <f t="shared" si="0"/>
        <v>13.470289855072462</v>
      </c>
      <c r="P14" s="202">
        <v>68.17</v>
      </c>
      <c r="Q14" s="203">
        <v>0.8</v>
      </c>
      <c r="R14" s="204">
        <f>O14*Q14*1000</f>
        <v>10776.23188405797</v>
      </c>
      <c r="S14" s="203">
        <v>0.69</v>
      </c>
      <c r="T14" s="204">
        <f>O14*S14*1000</f>
        <v>9294.499999999998</v>
      </c>
      <c r="U14" s="205">
        <v>38</v>
      </c>
      <c r="V14" s="205">
        <v>59</v>
      </c>
      <c r="W14" s="202">
        <v>23.86</v>
      </c>
      <c r="X14" s="200">
        <v>44.651527404785156</v>
      </c>
    </row>
    <row r="15" spans="1:24" s="6" customFormat="1" ht="15.75" customHeight="1">
      <c r="A15" s="47">
        <v>9</v>
      </c>
      <c r="B15" s="48" t="s">
        <v>54</v>
      </c>
      <c r="C15" s="45">
        <v>80000</v>
      </c>
      <c r="D15" s="46">
        <v>230</v>
      </c>
      <c r="E15" s="46">
        <v>4.5</v>
      </c>
      <c r="F15" s="36">
        <f>D15*E15</f>
        <v>1035</v>
      </c>
      <c r="G15" s="37">
        <v>4780</v>
      </c>
      <c r="H15" s="38">
        <f>G15*10/F15</f>
        <v>46.18357487922705</v>
      </c>
      <c r="I15" s="39">
        <v>31.02</v>
      </c>
      <c r="J15" s="38">
        <f>H15*I15/100</f>
        <v>14.326144927536232</v>
      </c>
      <c r="K15"/>
      <c r="L15" s="47">
        <v>9</v>
      </c>
      <c r="M15" s="48" t="s">
        <v>54</v>
      </c>
      <c r="N15" s="201">
        <f t="shared" si="0"/>
        <v>31.02</v>
      </c>
      <c r="O15" s="201">
        <f t="shared" si="0"/>
        <v>14.326144927536232</v>
      </c>
      <c r="P15" s="202">
        <v>65.03</v>
      </c>
      <c r="Q15" s="203">
        <v>0.79</v>
      </c>
      <c r="R15" s="204">
        <f>O15*Q15*1000</f>
        <v>11317.654492753623</v>
      </c>
      <c r="S15" s="203">
        <v>0.68</v>
      </c>
      <c r="T15" s="204">
        <f>O15*S15*1000</f>
        <v>9741.778550724639</v>
      </c>
      <c r="U15" s="205">
        <v>35</v>
      </c>
      <c r="V15" s="205">
        <v>58</v>
      </c>
      <c r="W15" s="202">
        <v>21.53</v>
      </c>
      <c r="X15" s="200">
        <v>48.13251495361328</v>
      </c>
    </row>
    <row r="16" spans="1:24" s="6" customFormat="1" ht="15.75" customHeight="1">
      <c r="A16" s="47">
        <v>10</v>
      </c>
      <c r="B16" s="34" t="s">
        <v>55</v>
      </c>
      <c r="C16" s="45">
        <v>80000</v>
      </c>
      <c r="D16" s="46">
        <v>230</v>
      </c>
      <c r="E16" s="46">
        <v>4.5</v>
      </c>
      <c r="F16" s="36">
        <f>D16*E16</f>
        <v>1035</v>
      </c>
      <c r="G16" s="37">
        <v>6020</v>
      </c>
      <c r="H16" s="38">
        <f>G16*10/F16</f>
        <v>58.16425120772947</v>
      </c>
      <c r="I16" s="39">
        <v>31.03</v>
      </c>
      <c r="J16" s="38">
        <f>H16*I16/100</f>
        <v>18.048367149758455</v>
      </c>
      <c r="K16"/>
      <c r="L16" s="47">
        <v>10</v>
      </c>
      <c r="M16" s="34" t="s">
        <v>55</v>
      </c>
      <c r="N16" s="201">
        <f t="shared" si="0"/>
        <v>31.03</v>
      </c>
      <c r="O16" s="201">
        <f t="shared" si="0"/>
        <v>18.048367149758455</v>
      </c>
      <c r="P16" s="202">
        <v>66.32</v>
      </c>
      <c r="Q16" s="203">
        <v>0.78</v>
      </c>
      <c r="R16" s="204">
        <f>O16*Q16*1000</f>
        <v>14077.726376811595</v>
      </c>
      <c r="S16" s="203">
        <v>0.68</v>
      </c>
      <c r="T16" s="204">
        <f>O16*S16*1000</f>
        <v>12272.88966183575</v>
      </c>
      <c r="U16" s="205">
        <v>31</v>
      </c>
      <c r="V16" s="205">
        <v>56</v>
      </c>
      <c r="W16" s="202">
        <v>18.71</v>
      </c>
      <c r="X16" s="200">
        <v>47.561431884765625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80000</v>
      </c>
      <c r="D18" s="46">
        <v>230</v>
      </c>
      <c r="E18" s="46">
        <v>4.5</v>
      </c>
      <c r="F18" s="36">
        <f>D18*E18</f>
        <v>1035</v>
      </c>
      <c r="G18" s="37">
        <v>5820</v>
      </c>
      <c r="H18" s="38">
        <f>G18*10/F18</f>
        <v>56.231884057971016</v>
      </c>
      <c r="I18" s="39">
        <v>32.01</v>
      </c>
      <c r="J18" s="38">
        <f>H18*I18/100</f>
        <v>17.99982608695652</v>
      </c>
      <c r="K18"/>
      <c r="L18" s="47">
        <v>12</v>
      </c>
      <c r="M18" s="34" t="s">
        <v>57</v>
      </c>
      <c r="N18" s="201">
        <f>I18</f>
        <v>32.01</v>
      </c>
      <c r="O18" s="201">
        <f>J18</f>
        <v>17.99982608695652</v>
      </c>
      <c r="P18" s="202">
        <v>64.4</v>
      </c>
      <c r="Q18" s="203">
        <v>0.79</v>
      </c>
      <c r="R18" s="204">
        <f>O18*Q18*1000</f>
        <v>14219.862608695652</v>
      </c>
      <c r="S18" s="203">
        <v>0.69</v>
      </c>
      <c r="T18" s="204">
        <f>O18*S18*1000</f>
        <v>12419.88</v>
      </c>
      <c r="U18" s="205">
        <v>36</v>
      </c>
      <c r="V18" s="205">
        <v>58</v>
      </c>
      <c r="W18" s="202">
        <v>21.34</v>
      </c>
      <c r="X18" s="200">
        <v>46.73387908935547</v>
      </c>
    </row>
    <row r="19" spans="1:24" s="6" customFormat="1" ht="15.75" customHeight="1">
      <c r="A19" s="47">
        <v>13</v>
      </c>
      <c r="B19" s="34" t="s">
        <v>58</v>
      </c>
      <c r="C19" s="45"/>
      <c r="D19" s="46"/>
      <c r="E19" s="46"/>
      <c r="F19" s="36"/>
      <c r="G19" s="37"/>
      <c r="H19" s="38"/>
      <c r="I19" s="39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>
        <v>80000</v>
      </c>
      <c r="D21" s="46">
        <v>230</v>
      </c>
      <c r="E21" s="46">
        <v>4.5</v>
      </c>
      <c r="F21" s="36">
        <f>D21*E21</f>
        <v>1035</v>
      </c>
      <c r="G21" s="37">
        <v>5960</v>
      </c>
      <c r="H21" s="38">
        <f>G21*10/F21</f>
        <v>57.58454106280193</v>
      </c>
      <c r="I21" s="39">
        <v>31.84</v>
      </c>
      <c r="J21" s="38">
        <f>H21*I21/100</f>
        <v>18.334917874396137</v>
      </c>
      <c r="K21"/>
      <c r="L21" s="47">
        <v>15</v>
      </c>
      <c r="M21" s="34" t="s">
        <v>60</v>
      </c>
      <c r="N21" s="201">
        <f>I21</f>
        <v>31.84</v>
      </c>
      <c r="O21" s="201">
        <f>J21</f>
        <v>18.334917874396137</v>
      </c>
      <c r="P21" s="202">
        <v>71.62</v>
      </c>
      <c r="Q21" s="203">
        <v>0.83</v>
      </c>
      <c r="R21" s="204">
        <f>O21*Q21*1000</f>
        <v>15217.981835748793</v>
      </c>
      <c r="S21" s="203">
        <v>0.74</v>
      </c>
      <c r="T21" s="204">
        <f>O21*S21*1000</f>
        <v>13567.839227053142</v>
      </c>
      <c r="U21" s="205">
        <v>45</v>
      </c>
      <c r="V21" s="205">
        <v>64</v>
      </c>
      <c r="W21" s="202">
        <v>26.39</v>
      </c>
      <c r="X21" s="200">
        <v>40.40917205810547</v>
      </c>
    </row>
    <row r="22" spans="1:24" s="49" customFormat="1" ht="15.75" customHeight="1">
      <c r="A22" s="47">
        <v>16</v>
      </c>
      <c r="B22" s="34" t="s">
        <v>61</v>
      </c>
      <c r="C22" s="45">
        <v>80000</v>
      </c>
      <c r="D22" s="46">
        <v>230</v>
      </c>
      <c r="E22" s="46">
        <v>4.5</v>
      </c>
      <c r="F22" s="36">
        <f>D22*E22</f>
        <v>1035</v>
      </c>
      <c r="G22" s="37">
        <v>5480</v>
      </c>
      <c r="H22" s="38">
        <f>G22*10/F22</f>
        <v>52.94685990338164</v>
      </c>
      <c r="I22" s="39">
        <v>29.56</v>
      </c>
      <c r="J22" s="38">
        <f>H22*I22/100</f>
        <v>15.651091787439613</v>
      </c>
      <c r="L22" s="47">
        <v>16</v>
      </c>
      <c r="M22" s="34" t="s">
        <v>61</v>
      </c>
      <c r="N22" s="201">
        <f>I22</f>
        <v>29.56</v>
      </c>
      <c r="O22" s="201">
        <f>J22</f>
        <v>15.651091787439613</v>
      </c>
      <c r="P22" s="202">
        <v>66.85</v>
      </c>
      <c r="Q22" s="203">
        <v>0.78</v>
      </c>
      <c r="R22" s="204">
        <f>O22*Q22*1000</f>
        <v>12207.851594202899</v>
      </c>
      <c r="S22" s="203">
        <v>0.68</v>
      </c>
      <c r="T22" s="204">
        <f>O22*S22*1000</f>
        <v>10642.742415458939</v>
      </c>
      <c r="U22" s="205">
        <v>38</v>
      </c>
      <c r="V22" s="205">
        <v>58</v>
      </c>
      <c r="W22" s="202">
        <v>20.29</v>
      </c>
      <c r="X22" s="200">
        <v>45.9893798828125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/>
      <c r="D25" s="46"/>
      <c r="E25" s="46"/>
      <c r="F25" s="36"/>
      <c r="G25" s="37"/>
      <c r="H25" s="38"/>
      <c r="I25" s="39"/>
      <c r="J25" s="38"/>
      <c r="L25" s="50">
        <v>19</v>
      </c>
      <c r="M25" s="34" t="s">
        <v>64</v>
      </c>
      <c r="N25" s="201"/>
      <c r="O25" s="201"/>
      <c r="P25" s="202"/>
      <c r="Q25" s="203"/>
      <c r="R25" s="204"/>
      <c r="S25" s="203"/>
      <c r="T25" s="204"/>
      <c r="U25" s="206"/>
      <c r="V25" s="206"/>
      <c r="W25" s="202"/>
      <c r="X25" s="202"/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45">
        <v>80000</v>
      </c>
      <c r="D32" s="46">
        <v>230</v>
      </c>
      <c r="E32" s="46">
        <v>4.5</v>
      </c>
      <c r="F32" s="36">
        <f>D32*E32</f>
        <v>1035</v>
      </c>
      <c r="G32" s="37">
        <v>5570</v>
      </c>
      <c r="H32" s="38">
        <f>G32*10/F32</f>
        <v>53.81642512077295</v>
      </c>
      <c r="I32" s="39">
        <v>31.17</v>
      </c>
      <c r="J32" s="38">
        <f>H32*I32/100</f>
        <v>16.774579710144927</v>
      </c>
      <c r="L32" s="50">
        <v>26</v>
      </c>
      <c r="M32" s="34" t="s">
        <v>71</v>
      </c>
      <c r="N32" s="201">
        <f>I32</f>
        <v>31.17</v>
      </c>
      <c r="O32" s="201">
        <f>J32</f>
        <v>16.774579710144927</v>
      </c>
      <c r="P32" s="202">
        <v>66.59</v>
      </c>
      <c r="Q32" s="203">
        <v>0.79</v>
      </c>
      <c r="R32" s="204">
        <f>O32*Q32*1000</f>
        <v>13251.917971014493</v>
      </c>
      <c r="S32" s="203">
        <v>0.69</v>
      </c>
      <c r="T32" s="204">
        <f>O32*S32*1000</f>
        <v>11574.46</v>
      </c>
      <c r="U32" s="205">
        <v>46</v>
      </c>
      <c r="V32" s="205">
        <v>62</v>
      </c>
      <c r="W32" s="202">
        <v>20.35</v>
      </c>
      <c r="X32" s="200">
        <v>46.75566101074219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2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120</v>
      </c>
      <c r="E3" s="11" t="s">
        <v>7</v>
      </c>
      <c r="F3" t="s">
        <v>121</v>
      </c>
      <c r="G3" s="7"/>
      <c r="L3" s="1"/>
      <c r="M3" s="11" t="s">
        <v>5</v>
      </c>
      <c r="N3" t="str">
        <f>C3</f>
        <v>KARWIEŃSKIE BŁOTA</v>
      </c>
      <c r="P3" s="11" t="s">
        <v>7</v>
      </c>
      <c r="Q3" s="12" t="str">
        <f>F3</f>
        <v>21.10.09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122</v>
      </c>
      <c r="L4" s="1"/>
      <c r="M4" s="11" t="s">
        <v>9</v>
      </c>
      <c r="P4" s="11" t="s">
        <v>10</v>
      </c>
      <c r="Q4" s="12" t="str">
        <f>F4</f>
        <v>08.05.09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>
        <v>90000</v>
      </c>
      <c r="D8" s="46">
        <v>219.6</v>
      </c>
      <c r="E8" s="46">
        <v>4.5</v>
      </c>
      <c r="F8" s="36">
        <f>D8*E8</f>
        <v>988.1999999999999</v>
      </c>
      <c r="G8" s="37">
        <v>2820</v>
      </c>
      <c r="H8" s="38">
        <f>G8*10/F8</f>
        <v>28.536733454766242</v>
      </c>
      <c r="I8" s="39">
        <v>46.98</v>
      </c>
      <c r="J8" s="38">
        <f>H8*I8/100</f>
        <v>13.40655737704918</v>
      </c>
      <c r="K8"/>
      <c r="L8" s="33">
        <v>2</v>
      </c>
      <c r="M8" s="34" t="s">
        <v>47</v>
      </c>
      <c r="N8" s="201">
        <f>I8</f>
        <v>46.98</v>
      </c>
      <c r="O8" s="201">
        <f>J8</f>
        <v>13.40655737704918</v>
      </c>
      <c r="P8" s="202">
        <v>66.07</v>
      </c>
      <c r="Q8" s="203">
        <v>0.78</v>
      </c>
      <c r="R8" s="204">
        <f>O8*Q8*1000</f>
        <v>10457.114754098362</v>
      </c>
      <c r="S8" s="203">
        <v>0.68</v>
      </c>
      <c r="T8" s="204">
        <f>O8*S8*1000</f>
        <v>9116.459016393444</v>
      </c>
      <c r="U8" s="205">
        <v>52</v>
      </c>
      <c r="V8" s="205">
        <v>63</v>
      </c>
      <c r="W8" s="202">
        <v>18.23</v>
      </c>
      <c r="X8" s="200">
        <v>52.003204345703125</v>
      </c>
    </row>
    <row r="9" spans="1:24" s="6" customFormat="1" ht="15.75" customHeight="1">
      <c r="A9" s="47">
        <v>3</v>
      </c>
      <c r="B9" s="34" t="s">
        <v>48</v>
      </c>
      <c r="C9" s="181"/>
      <c r="D9" s="182"/>
      <c r="E9" s="182"/>
      <c r="F9" s="183"/>
      <c r="G9" s="184"/>
      <c r="H9" s="185"/>
      <c r="I9" s="186"/>
      <c r="J9" s="185"/>
      <c r="K9" t="s">
        <v>96</v>
      </c>
      <c r="L9" s="47">
        <v>3</v>
      </c>
      <c r="M9" s="34" t="s">
        <v>48</v>
      </c>
      <c r="N9" s="201"/>
      <c r="O9" s="201"/>
      <c r="P9" s="202"/>
      <c r="Q9" s="203"/>
      <c r="R9" s="204"/>
      <c r="S9" s="203"/>
      <c r="T9" s="204"/>
      <c r="U9" s="206"/>
      <c r="V9" s="206"/>
      <c r="W9" s="202"/>
      <c r="X9" s="202"/>
    </row>
    <row r="10" spans="1:24" s="6" customFormat="1" ht="15.75" customHeight="1">
      <c r="A10" s="47">
        <v>4</v>
      </c>
      <c r="B10" s="34" t="s">
        <v>49</v>
      </c>
      <c r="C10" s="45">
        <v>90000</v>
      </c>
      <c r="D10" s="46">
        <v>216.1</v>
      </c>
      <c r="E10" s="46">
        <v>4.5</v>
      </c>
      <c r="F10" s="36">
        <f>D10*E10</f>
        <v>972.4499999999999</v>
      </c>
      <c r="G10" s="37">
        <v>2870</v>
      </c>
      <c r="H10" s="38">
        <f>G10*10/F10</f>
        <v>29.513085505681527</v>
      </c>
      <c r="I10" s="39">
        <v>46.22</v>
      </c>
      <c r="J10" s="38">
        <f>H10*I10/100</f>
        <v>13.640948120726001</v>
      </c>
      <c r="K10"/>
      <c r="L10" s="47">
        <v>4</v>
      </c>
      <c r="M10" s="34" t="s">
        <v>49</v>
      </c>
      <c r="N10" s="201">
        <f>I10</f>
        <v>46.22</v>
      </c>
      <c r="O10" s="201">
        <f>J10</f>
        <v>13.640948120726001</v>
      </c>
      <c r="P10" s="202">
        <v>72.76</v>
      </c>
      <c r="Q10" s="207">
        <v>0.87</v>
      </c>
      <c r="R10" s="204">
        <f>O10*Q10*1000</f>
        <v>11867.624865031621</v>
      </c>
      <c r="S10" s="207">
        <v>0.78</v>
      </c>
      <c r="T10" s="204">
        <f>O10*S10*1000</f>
        <v>10639.93953416628</v>
      </c>
      <c r="U10" s="208">
        <v>48</v>
      </c>
      <c r="V10" s="208">
        <v>67</v>
      </c>
      <c r="W10" s="202">
        <v>39.55</v>
      </c>
      <c r="X10" s="200">
        <v>35.70478057861328</v>
      </c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45"/>
      <c r="D12" s="46"/>
      <c r="E12" s="46"/>
      <c r="F12" s="36"/>
      <c r="G12" s="37"/>
      <c r="H12" s="38"/>
      <c r="I12" s="39"/>
      <c r="J12" s="38"/>
      <c r="K12"/>
      <c r="L12" s="47">
        <v>6</v>
      </c>
      <c r="M12" s="48" t="s">
        <v>51</v>
      </c>
      <c r="N12" s="201"/>
      <c r="O12" s="201"/>
      <c r="P12" s="202"/>
      <c r="Q12" s="203"/>
      <c r="R12" s="204"/>
      <c r="S12" s="203"/>
      <c r="T12" s="204"/>
      <c r="U12" s="206"/>
      <c r="V12" s="206"/>
      <c r="W12" s="202"/>
      <c r="X12" s="202"/>
    </row>
    <row r="13" spans="1:24" s="6" customFormat="1" ht="15.75" customHeight="1">
      <c r="A13" s="47">
        <v>7</v>
      </c>
      <c r="B13" s="48" t="s">
        <v>52</v>
      </c>
      <c r="C13" s="45">
        <v>90000</v>
      </c>
      <c r="D13" s="46">
        <v>214.2</v>
      </c>
      <c r="E13" s="46">
        <v>4.5</v>
      </c>
      <c r="F13" s="36">
        <f>D13*E13</f>
        <v>963.9</v>
      </c>
      <c r="G13" s="37">
        <v>2920</v>
      </c>
      <c r="H13" s="38">
        <f>G13*10/F13</f>
        <v>30.293598921049902</v>
      </c>
      <c r="I13" s="39">
        <v>44.43</v>
      </c>
      <c r="J13" s="38">
        <f>H13*I13/100</f>
        <v>13.459446000622473</v>
      </c>
      <c r="K13"/>
      <c r="L13" s="47">
        <v>7</v>
      </c>
      <c r="M13" s="48" t="s">
        <v>52</v>
      </c>
      <c r="N13" s="201">
        <f>I13</f>
        <v>44.43</v>
      </c>
      <c r="O13" s="201">
        <f>J13</f>
        <v>13.459446000622473</v>
      </c>
      <c r="P13" s="202">
        <v>73.33</v>
      </c>
      <c r="Q13" s="203">
        <v>0.87</v>
      </c>
      <c r="R13" s="204">
        <f>O13*Q13*1000</f>
        <v>11709.718020541552</v>
      </c>
      <c r="S13" s="203">
        <v>0.77</v>
      </c>
      <c r="T13" s="204">
        <f>O13*S13*1000</f>
        <v>10363.773420479305</v>
      </c>
      <c r="U13" s="205">
        <v>48</v>
      </c>
      <c r="V13" s="205">
        <v>66</v>
      </c>
      <c r="W13" s="202">
        <v>39.41</v>
      </c>
      <c r="X13" s="200">
        <v>38.10898971557617</v>
      </c>
    </row>
    <row r="14" spans="1:24" s="6" customFormat="1" ht="15.75" customHeight="1">
      <c r="A14" s="47">
        <v>8</v>
      </c>
      <c r="B14" s="48" t="s">
        <v>53</v>
      </c>
      <c r="C14" s="45">
        <v>90000</v>
      </c>
      <c r="D14" s="46">
        <v>212.9</v>
      </c>
      <c r="E14" s="46">
        <v>4.5</v>
      </c>
      <c r="F14" s="36">
        <f>D14*E14</f>
        <v>958.0500000000001</v>
      </c>
      <c r="G14" s="37">
        <v>3320</v>
      </c>
      <c r="H14" s="38">
        <f>G14*10/F14</f>
        <v>34.6537237096185</v>
      </c>
      <c r="I14" s="39">
        <v>44.02</v>
      </c>
      <c r="J14" s="38">
        <f>H14*I14/100</f>
        <v>15.254569176974064</v>
      </c>
      <c r="K14"/>
      <c r="L14" s="47">
        <v>8</v>
      </c>
      <c r="M14" s="48" t="s">
        <v>53</v>
      </c>
      <c r="N14" s="201">
        <f>I14</f>
        <v>44.02</v>
      </c>
      <c r="O14" s="201">
        <f>J14</f>
        <v>15.254569176974064</v>
      </c>
      <c r="P14" s="202">
        <v>74.02</v>
      </c>
      <c r="Q14" s="203">
        <v>0.86</v>
      </c>
      <c r="R14" s="204">
        <f>O14*Q14*1000</f>
        <v>13118.929492197696</v>
      </c>
      <c r="S14" s="203">
        <v>0.77</v>
      </c>
      <c r="T14" s="204">
        <f>O14*S14*1000</f>
        <v>11746.01826627003</v>
      </c>
      <c r="U14" s="205">
        <v>49</v>
      </c>
      <c r="V14" s="205">
        <v>66</v>
      </c>
      <c r="W14" s="202">
        <v>35.82</v>
      </c>
      <c r="X14" s="200">
        <v>38.23137283325195</v>
      </c>
    </row>
    <row r="15" spans="1:24" s="6" customFormat="1" ht="15.75" customHeight="1">
      <c r="A15" s="47">
        <v>9</v>
      </c>
      <c r="B15" s="48" t="s">
        <v>54</v>
      </c>
      <c r="C15" s="45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45">
        <v>90000</v>
      </c>
      <c r="D16" s="46">
        <v>211.5</v>
      </c>
      <c r="E16" s="46">
        <v>4.5</v>
      </c>
      <c r="F16" s="36">
        <f>D16*E16</f>
        <v>951.75</v>
      </c>
      <c r="G16" s="37">
        <v>3390</v>
      </c>
      <c r="H16" s="38">
        <f>G16*10/F16</f>
        <v>35.61859732072498</v>
      </c>
      <c r="I16" s="39">
        <v>41.77</v>
      </c>
      <c r="J16" s="38">
        <f>H16*I16/100</f>
        <v>14.877888100866826</v>
      </c>
      <c r="K16"/>
      <c r="L16" s="47">
        <v>10</v>
      </c>
      <c r="M16" s="34" t="s">
        <v>55</v>
      </c>
      <c r="N16" s="201">
        <f>I16</f>
        <v>41.77</v>
      </c>
      <c r="O16" s="201">
        <f>J16</f>
        <v>14.877888100866826</v>
      </c>
      <c r="P16" s="202">
        <v>72.25</v>
      </c>
      <c r="Q16" s="203">
        <v>0.84</v>
      </c>
      <c r="R16" s="204">
        <f>O16*Q16*1000</f>
        <v>12497.426004728133</v>
      </c>
      <c r="S16" s="203">
        <v>0.75</v>
      </c>
      <c r="T16" s="204">
        <f>O16*S16*1000</f>
        <v>11158.41607565012</v>
      </c>
      <c r="U16" s="205">
        <v>44</v>
      </c>
      <c r="V16" s="205">
        <v>64</v>
      </c>
      <c r="W16" s="202">
        <v>33.64</v>
      </c>
      <c r="X16" s="200">
        <v>40.189735412597656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90000</v>
      </c>
      <c r="D18" s="46">
        <v>210.9</v>
      </c>
      <c r="E18" s="46">
        <v>4.5</v>
      </c>
      <c r="F18" s="36">
        <f>D18*E18</f>
        <v>949.0500000000001</v>
      </c>
      <c r="G18" s="37">
        <v>3170</v>
      </c>
      <c r="H18" s="38">
        <f>G18*10/F18</f>
        <v>33.40182287550709</v>
      </c>
      <c r="I18" s="39">
        <v>43.79</v>
      </c>
      <c r="J18" s="38">
        <f>H18*I18/100</f>
        <v>14.626658237184554</v>
      </c>
      <c r="K18"/>
      <c r="L18" s="47">
        <v>12</v>
      </c>
      <c r="M18" s="34" t="s">
        <v>57</v>
      </c>
      <c r="N18" s="201">
        <f aca="true" t="shared" si="0" ref="N18:O20">I18</f>
        <v>43.79</v>
      </c>
      <c r="O18" s="201">
        <f t="shared" si="0"/>
        <v>14.626658237184554</v>
      </c>
      <c r="P18" s="202">
        <v>72.84</v>
      </c>
      <c r="Q18" s="203">
        <v>0.85</v>
      </c>
      <c r="R18" s="204">
        <f>O18*Q18*1000</f>
        <v>12432.659501606871</v>
      </c>
      <c r="S18" s="203">
        <v>0.75</v>
      </c>
      <c r="T18" s="204">
        <f>O18*S18*1000</f>
        <v>10969.993677888415</v>
      </c>
      <c r="U18" s="205">
        <v>48</v>
      </c>
      <c r="V18" s="205">
        <v>65</v>
      </c>
      <c r="W18" s="202">
        <v>34.39</v>
      </c>
      <c r="X18" s="200">
        <v>40.39700698852539</v>
      </c>
    </row>
    <row r="19" spans="1:24" s="6" customFormat="1" ht="15.75" customHeight="1">
      <c r="A19" s="47">
        <v>13</v>
      </c>
      <c r="B19" s="34" t="s">
        <v>58</v>
      </c>
      <c r="C19" s="45">
        <v>90000</v>
      </c>
      <c r="D19" s="46">
        <v>210.2</v>
      </c>
      <c r="E19" s="46">
        <v>4.5</v>
      </c>
      <c r="F19" s="36">
        <f>D19*E19</f>
        <v>945.9</v>
      </c>
      <c r="G19" s="37">
        <v>3530</v>
      </c>
      <c r="H19" s="38">
        <f>G19*10/F19</f>
        <v>37.318955492123905</v>
      </c>
      <c r="I19" s="39">
        <v>39.85</v>
      </c>
      <c r="J19" s="38">
        <f>H19*I19/100</f>
        <v>14.871603763611377</v>
      </c>
      <c r="K19"/>
      <c r="L19" s="47">
        <v>13</v>
      </c>
      <c r="M19" s="34" t="s">
        <v>58</v>
      </c>
      <c r="N19" s="201">
        <f t="shared" si="0"/>
        <v>39.85</v>
      </c>
      <c r="O19" s="201">
        <f t="shared" si="0"/>
        <v>14.871603763611377</v>
      </c>
      <c r="P19" s="202">
        <v>70.47</v>
      </c>
      <c r="Q19" s="203">
        <v>0.83</v>
      </c>
      <c r="R19" s="204">
        <f>O19*Q19*1000</f>
        <v>12343.431123797442</v>
      </c>
      <c r="S19" s="203">
        <v>0.73</v>
      </c>
      <c r="T19" s="204">
        <f>O19*S19*1000</f>
        <v>10856.270747436305</v>
      </c>
      <c r="U19" s="205">
        <v>43</v>
      </c>
      <c r="V19" s="205">
        <v>63</v>
      </c>
      <c r="W19" s="202">
        <v>31.54</v>
      </c>
      <c r="X19" s="200">
        <v>43.490516662597656</v>
      </c>
    </row>
    <row r="20" spans="1:24" s="6" customFormat="1" ht="15.75" customHeight="1">
      <c r="A20" s="47">
        <v>14</v>
      </c>
      <c r="B20" s="34" t="s">
        <v>59</v>
      </c>
      <c r="C20" s="45">
        <v>90000</v>
      </c>
      <c r="D20" s="46">
        <v>208.8</v>
      </c>
      <c r="E20" s="46">
        <v>4.5</v>
      </c>
      <c r="F20" s="36">
        <f>D20*E20</f>
        <v>939.6</v>
      </c>
      <c r="G20" s="37">
        <v>3460</v>
      </c>
      <c r="H20" s="38">
        <f>G20*10/F20</f>
        <v>36.82418050234142</v>
      </c>
      <c r="I20" s="39">
        <v>42.55</v>
      </c>
      <c r="J20" s="38">
        <f>H20*I20/100</f>
        <v>15.668688803746273</v>
      </c>
      <c r="K20"/>
      <c r="L20" s="47">
        <v>14</v>
      </c>
      <c r="M20" s="34" t="s">
        <v>59</v>
      </c>
      <c r="N20" s="201">
        <f t="shared" si="0"/>
        <v>42.55</v>
      </c>
      <c r="O20" s="201">
        <f t="shared" si="0"/>
        <v>15.668688803746273</v>
      </c>
      <c r="P20" s="202">
        <v>70.72</v>
      </c>
      <c r="Q20" s="203">
        <v>0.84</v>
      </c>
      <c r="R20" s="204">
        <f>O20*Q20*1000</f>
        <v>13161.698595146869</v>
      </c>
      <c r="S20" s="203">
        <v>0.74</v>
      </c>
      <c r="T20" s="204">
        <f>O20*S20*1000</f>
        <v>11594.829714772242</v>
      </c>
      <c r="U20" s="205">
        <v>46</v>
      </c>
      <c r="V20" s="205">
        <v>64</v>
      </c>
      <c r="W20" s="202">
        <v>32.09</v>
      </c>
      <c r="X20" s="200">
        <v>41.48530578613281</v>
      </c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62"/>
      <c r="D22" s="46"/>
      <c r="E22" s="46"/>
      <c r="F22" s="36"/>
      <c r="G22" s="37"/>
      <c r="H22" s="38"/>
      <c r="I22" s="39"/>
      <c r="J22" s="38"/>
      <c r="L22" s="47">
        <v>16</v>
      </c>
      <c r="M22" s="34" t="s">
        <v>61</v>
      </c>
      <c r="N22" s="201"/>
      <c r="O22" s="201"/>
      <c r="P22" s="202"/>
      <c r="Q22" s="203"/>
      <c r="R22" s="204"/>
      <c r="S22" s="203"/>
      <c r="T22" s="204"/>
      <c r="U22" s="206"/>
      <c r="V22" s="206"/>
      <c r="W22" s="202"/>
      <c r="X22" s="202"/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/>
      <c r="D25" s="46"/>
      <c r="E25" s="46"/>
      <c r="F25" s="36"/>
      <c r="G25" s="37"/>
      <c r="H25" s="38"/>
      <c r="I25" s="39"/>
      <c r="J25" s="38"/>
      <c r="L25" s="50">
        <v>19</v>
      </c>
      <c r="M25" s="34" t="s">
        <v>64</v>
      </c>
      <c r="N25" s="201"/>
      <c r="O25" s="201"/>
      <c r="P25" s="202"/>
      <c r="Q25" s="203"/>
      <c r="R25" s="204"/>
      <c r="S25" s="203"/>
      <c r="T25" s="204"/>
      <c r="U25" s="206"/>
      <c r="V25" s="206"/>
      <c r="W25" s="202"/>
      <c r="X25" s="202"/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51">
        <v>90000</v>
      </c>
      <c r="D32" s="46">
        <v>207.5</v>
      </c>
      <c r="E32" s="46">
        <v>4.5</v>
      </c>
      <c r="F32" s="36">
        <f>D32*E32</f>
        <v>933.75</v>
      </c>
      <c r="G32" s="37">
        <v>3520</v>
      </c>
      <c r="H32" s="38">
        <f>G32*10/F32</f>
        <v>37.697456492637215</v>
      </c>
      <c r="I32" s="39">
        <v>42.41</v>
      </c>
      <c r="J32" s="38">
        <f>H32*I32/100</f>
        <v>15.987491298527441</v>
      </c>
      <c r="L32" s="50">
        <v>26</v>
      </c>
      <c r="M32" s="34" t="s">
        <v>71</v>
      </c>
      <c r="N32" s="201">
        <f>I32</f>
        <v>42.41</v>
      </c>
      <c r="O32" s="201">
        <f>J32</f>
        <v>15.987491298527441</v>
      </c>
      <c r="P32" s="202">
        <v>70.72</v>
      </c>
      <c r="Q32" s="203">
        <v>0.82</v>
      </c>
      <c r="R32" s="204">
        <f>O32*Q32*1000</f>
        <v>13109.7428647925</v>
      </c>
      <c r="S32" s="203">
        <v>0.72</v>
      </c>
      <c r="T32" s="204">
        <f>O32*S32*1000</f>
        <v>11510.993734939759</v>
      </c>
      <c r="U32" s="205">
        <v>47</v>
      </c>
      <c r="V32" s="205">
        <v>64</v>
      </c>
      <c r="W32" s="202">
        <v>29.62</v>
      </c>
      <c r="X32" s="200">
        <v>43.46916580200195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1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123</v>
      </c>
      <c r="E3" s="11" t="s">
        <v>7</v>
      </c>
      <c r="F3" t="s">
        <v>124</v>
      </c>
      <c r="G3" s="7"/>
      <c r="L3" s="1"/>
      <c r="M3" s="11" t="s">
        <v>5</v>
      </c>
      <c r="N3" t="str">
        <f>C3</f>
        <v>DANKO</v>
      </c>
      <c r="P3" s="11" t="s">
        <v>7</v>
      </c>
      <c r="Q3" s="12" t="str">
        <f>F3</f>
        <v>14.09.09</v>
      </c>
      <c r="R3" s="7"/>
      <c r="S3" s="4"/>
      <c r="V3" s="13"/>
    </row>
    <row r="4" spans="2:19" ht="12.75">
      <c r="B4" s="11" t="s">
        <v>9</v>
      </c>
      <c r="C4" t="s">
        <v>125</v>
      </c>
      <c r="E4" s="11" t="s">
        <v>10</v>
      </c>
      <c r="F4" t="s">
        <v>92</v>
      </c>
      <c r="L4" s="1"/>
      <c r="M4" s="11" t="s">
        <v>9</v>
      </c>
      <c r="P4" s="11" t="s">
        <v>10</v>
      </c>
      <c r="Q4" s="12" t="str">
        <f>F4</f>
        <v>27.04.09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>
        <v>93336</v>
      </c>
      <c r="D8" s="46">
        <v>270</v>
      </c>
      <c r="E8" s="71">
        <v>2.25</v>
      </c>
      <c r="F8" s="36">
        <f>D8*E8</f>
        <v>607.5</v>
      </c>
      <c r="G8" s="37">
        <v>2120</v>
      </c>
      <c r="H8" s="38">
        <f>G8*10/F8</f>
        <v>34.89711934156379</v>
      </c>
      <c r="I8" s="39">
        <v>49.96</v>
      </c>
      <c r="J8" s="38">
        <f>H8*I8/100</f>
        <v>17.43460082304527</v>
      </c>
      <c r="K8"/>
      <c r="L8" s="33">
        <v>2</v>
      </c>
      <c r="M8" s="34" t="s">
        <v>47</v>
      </c>
      <c r="N8" s="201">
        <f aca="true" t="shared" si="0" ref="N8:O10">I8</f>
        <v>49.96</v>
      </c>
      <c r="O8" s="201">
        <f t="shared" si="0"/>
        <v>17.43460082304527</v>
      </c>
      <c r="P8" s="202">
        <v>66.65</v>
      </c>
      <c r="Q8" s="203">
        <v>0.82</v>
      </c>
      <c r="R8" s="204">
        <f>O8*Q8*1000</f>
        <v>14296.372674897118</v>
      </c>
      <c r="S8" s="203">
        <v>0.72</v>
      </c>
      <c r="T8" s="204">
        <f>O8*S8*1000</f>
        <v>12552.912592592593</v>
      </c>
      <c r="U8" s="205">
        <v>48</v>
      </c>
      <c r="V8" s="205">
        <v>64</v>
      </c>
      <c r="W8" s="202">
        <v>32.95</v>
      </c>
      <c r="X8" s="200">
        <v>44.47331237792969</v>
      </c>
    </row>
    <row r="9" spans="1:24" s="6" customFormat="1" ht="15.75" customHeight="1">
      <c r="A9" s="47">
        <v>3</v>
      </c>
      <c r="B9" s="34" t="s">
        <v>48</v>
      </c>
      <c r="C9" s="45">
        <v>93336</v>
      </c>
      <c r="D9" s="46">
        <v>271</v>
      </c>
      <c r="E9" s="71">
        <v>2.25</v>
      </c>
      <c r="F9" s="36">
        <f>D9*E9</f>
        <v>609.75</v>
      </c>
      <c r="G9" s="37">
        <v>2000</v>
      </c>
      <c r="H9" s="38">
        <f>G9*10/F9</f>
        <v>32.800328003280036</v>
      </c>
      <c r="I9" s="39">
        <v>58.45</v>
      </c>
      <c r="J9" s="38">
        <f>H9*I9/100</f>
        <v>19.171791717917184</v>
      </c>
      <c r="K9"/>
      <c r="L9" s="47">
        <v>3</v>
      </c>
      <c r="M9" s="34" t="s">
        <v>48</v>
      </c>
      <c r="N9" s="201">
        <f t="shared" si="0"/>
        <v>58.45</v>
      </c>
      <c r="O9" s="201">
        <f t="shared" si="0"/>
        <v>19.171791717917184</v>
      </c>
      <c r="P9" s="202">
        <v>58.66</v>
      </c>
      <c r="Q9" s="203">
        <v>0.79</v>
      </c>
      <c r="R9" s="204">
        <f>O9*Q9*1000</f>
        <v>15145.715457154576</v>
      </c>
      <c r="S9" s="203">
        <v>0.69</v>
      </c>
      <c r="T9" s="204">
        <f>O9*S9*1000</f>
        <v>13228.536285362856</v>
      </c>
      <c r="U9" s="205">
        <v>48</v>
      </c>
      <c r="V9" s="205">
        <v>63</v>
      </c>
      <c r="W9" s="202">
        <v>28.75</v>
      </c>
      <c r="X9" s="200">
        <v>50.47937774658203</v>
      </c>
    </row>
    <row r="10" spans="1:24" s="6" customFormat="1" ht="15.75" customHeight="1">
      <c r="A10" s="47">
        <v>4</v>
      </c>
      <c r="B10" s="34" t="s">
        <v>49</v>
      </c>
      <c r="C10" s="45">
        <v>93336</v>
      </c>
      <c r="D10" s="46">
        <v>272</v>
      </c>
      <c r="E10" s="71">
        <v>2.25</v>
      </c>
      <c r="F10" s="36">
        <f>D10*E10</f>
        <v>612</v>
      </c>
      <c r="G10" s="37">
        <v>2150</v>
      </c>
      <c r="H10" s="38">
        <f>G10*10/F10</f>
        <v>35.130718954248366</v>
      </c>
      <c r="I10" s="39">
        <v>43.92</v>
      </c>
      <c r="J10" s="38">
        <f>H10*I10/100</f>
        <v>15.429411764705883</v>
      </c>
      <c r="K10"/>
      <c r="L10" s="47">
        <v>4</v>
      </c>
      <c r="M10" s="34" t="s">
        <v>49</v>
      </c>
      <c r="N10" s="201">
        <f t="shared" si="0"/>
        <v>43.92</v>
      </c>
      <c r="O10" s="201">
        <f t="shared" si="0"/>
        <v>15.429411764705883</v>
      </c>
      <c r="P10" s="202">
        <v>66.73</v>
      </c>
      <c r="Q10" s="203">
        <v>0.85</v>
      </c>
      <c r="R10" s="204">
        <f>O10*Q10*1000</f>
        <v>13115</v>
      </c>
      <c r="S10" s="203">
        <v>0.76</v>
      </c>
      <c r="T10" s="204">
        <f>O10*S10*1000</f>
        <v>11726.35294117647</v>
      </c>
      <c r="U10" s="205">
        <v>47</v>
      </c>
      <c r="V10" s="205">
        <v>65</v>
      </c>
      <c r="W10" s="202">
        <v>38.64</v>
      </c>
      <c r="X10" s="200">
        <v>41.20618438720703</v>
      </c>
    </row>
    <row r="11" spans="1:24" s="6" customFormat="1" ht="15.75" customHeight="1">
      <c r="A11" s="47">
        <v>5</v>
      </c>
      <c r="B11" s="48" t="s">
        <v>50</v>
      </c>
      <c r="C11" s="45"/>
      <c r="D11" s="46"/>
      <c r="E11" s="71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181"/>
      <c r="D12" s="182"/>
      <c r="E12" s="193"/>
      <c r="F12" s="183"/>
      <c r="G12" s="184"/>
      <c r="H12" s="185"/>
      <c r="I12" s="186"/>
      <c r="J12" s="185"/>
      <c r="K12" t="s">
        <v>96</v>
      </c>
      <c r="L12" s="47">
        <v>6</v>
      </c>
      <c r="M12" s="48" t="s">
        <v>51</v>
      </c>
      <c r="N12" s="201"/>
      <c r="O12" s="201"/>
      <c r="P12" s="202"/>
      <c r="Q12" s="203"/>
      <c r="R12" s="204"/>
      <c r="S12" s="203"/>
      <c r="T12" s="204"/>
      <c r="U12" s="206"/>
      <c r="V12" s="206"/>
      <c r="W12" s="202"/>
      <c r="X12" s="202"/>
    </row>
    <row r="13" spans="1:24" s="6" customFormat="1" ht="15.75" customHeight="1">
      <c r="A13" s="47">
        <v>7</v>
      </c>
      <c r="B13" s="48" t="s">
        <v>52</v>
      </c>
      <c r="C13" s="45">
        <v>93336</v>
      </c>
      <c r="D13" s="46">
        <v>274</v>
      </c>
      <c r="E13" s="71">
        <v>2.25</v>
      </c>
      <c r="F13" s="36">
        <f>D13*E13</f>
        <v>616.5</v>
      </c>
      <c r="G13" s="37">
        <v>2780</v>
      </c>
      <c r="H13" s="38">
        <f>G13*10/F13</f>
        <v>45.09326845093268</v>
      </c>
      <c r="I13" s="39">
        <v>37.71</v>
      </c>
      <c r="J13" s="38">
        <f>H13*I13/100</f>
        <v>17.004671532846714</v>
      </c>
      <c r="K13"/>
      <c r="L13" s="47">
        <v>7</v>
      </c>
      <c r="M13" s="48" t="s">
        <v>52</v>
      </c>
      <c r="N13" s="201">
        <f>I13</f>
        <v>37.71</v>
      </c>
      <c r="O13" s="201">
        <f>J13</f>
        <v>17.004671532846714</v>
      </c>
      <c r="P13" s="202">
        <v>63.2</v>
      </c>
      <c r="Q13" s="203">
        <v>0.8</v>
      </c>
      <c r="R13" s="204">
        <f>O13*Q13*1000</f>
        <v>13603.737226277373</v>
      </c>
      <c r="S13" s="203">
        <v>0.7</v>
      </c>
      <c r="T13" s="204">
        <f>O13*S13*1000</f>
        <v>11903.270072992698</v>
      </c>
      <c r="U13" s="205">
        <v>42</v>
      </c>
      <c r="V13" s="205">
        <v>61</v>
      </c>
      <c r="W13" s="202">
        <v>27.39</v>
      </c>
      <c r="X13" s="200">
        <v>45.650115966796875</v>
      </c>
    </row>
    <row r="14" spans="1:24" s="6" customFormat="1" ht="15.75" customHeight="1">
      <c r="A14" s="47">
        <v>8</v>
      </c>
      <c r="B14" s="48" t="s">
        <v>53</v>
      </c>
      <c r="C14" s="45">
        <v>93336</v>
      </c>
      <c r="D14" s="46">
        <v>275</v>
      </c>
      <c r="E14" s="71">
        <v>2.25</v>
      </c>
      <c r="F14" s="36">
        <f>D14*E14</f>
        <v>618.75</v>
      </c>
      <c r="G14" s="37">
        <v>2670</v>
      </c>
      <c r="H14" s="38">
        <f>G14*10/F14</f>
        <v>43.15151515151515</v>
      </c>
      <c r="I14" s="39">
        <v>44.08</v>
      </c>
      <c r="J14" s="38">
        <f>H14*I14/100</f>
        <v>19.021187878787877</v>
      </c>
      <c r="K14"/>
      <c r="L14" s="47">
        <v>8</v>
      </c>
      <c r="M14" s="48" t="s">
        <v>53</v>
      </c>
      <c r="N14" s="201">
        <f>I14</f>
        <v>44.08</v>
      </c>
      <c r="O14" s="201">
        <f>J14</f>
        <v>19.021187878787877</v>
      </c>
      <c r="P14" s="202">
        <v>63.52</v>
      </c>
      <c r="Q14" s="203">
        <v>0.78</v>
      </c>
      <c r="R14" s="204">
        <f>O14*Q14*1000</f>
        <v>14836.526545454544</v>
      </c>
      <c r="S14" s="203">
        <v>0.67</v>
      </c>
      <c r="T14" s="204">
        <f>O14*S14*1000</f>
        <v>12744.19587878788</v>
      </c>
      <c r="U14" s="205">
        <v>38</v>
      </c>
      <c r="V14" s="205">
        <v>59</v>
      </c>
      <c r="W14" s="202">
        <v>27.78</v>
      </c>
      <c r="X14" s="200">
        <v>48.70249938964844</v>
      </c>
    </row>
    <row r="15" spans="1:24" s="6" customFormat="1" ht="15.75" customHeight="1">
      <c r="A15" s="47">
        <v>9</v>
      </c>
      <c r="B15" s="48" t="s">
        <v>54</v>
      </c>
      <c r="C15" s="45"/>
      <c r="D15" s="46"/>
      <c r="E15" s="71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45">
        <v>93336</v>
      </c>
      <c r="D16" s="46">
        <v>276</v>
      </c>
      <c r="E16" s="71">
        <v>2.25</v>
      </c>
      <c r="F16" s="36">
        <f>D16*E16</f>
        <v>621</v>
      </c>
      <c r="G16" s="37">
        <v>3020</v>
      </c>
      <c r="H16" s="38">
        <f>G16*10/F16</f>
        <v>48.631239935587764</v>
      </c>
      <c r="I16" s="39">
        <v>39.76</v>
      </c>
      <c r="J16" s="38">
        <f>H16*I16/100</f>
        <v>19.335780998389694</v>
      </c>
      <c r="K16"/>
      <c r="L16" s="47">
        <v>10</v>
      </c>
      <c r="M16" s="34" t="s">
        <v>55</v>
      </c>
      <c r="N16" s="201">
        <f>I16</f>
        <v>39.76</v>
      </c>
      <c r="O16" s="201">
        <f>J16</f>
        <v>19.335780998389694</v>
      </c>
      <c r="P16" s="202">
        <v>64.11</v>
      </c>
      <c r="Q16" s="203">
        <v>0.8</v>
      </c>
      <c r="R16" s="204">
        <f>O16*Q16*1000</f>
        <v>15468.624798711757</v>
      </c>
      <c r="S16" s="203">
        <v>0.7</v>
      </c>
      <c r="T16" s="204">
        <f>O16*S16*1000</f>
        <v>13535.046698872786</v>
      </c>
      <c r="U16" s="205">
        <v>41</v>
      </c>
      <c r="V16" s="205">
        <v>61</v>
      </c>
      <c r="W16" s="202">
        <v>29.47</v>
      </c>
      <c r="X16" s="200">
        <v>48.01481246948242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71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93336</v>
      </c>
      <c r="D18" s="46">
        <v>277</v>
      </c>
      <c r="E18" s="71">
        <v>2.25</v>
      </c>
      <c r="F18" s="36">
        <f>D18*E18</f>
        <v>623.25</v>
      </c>
      <c r="G18" s="37">
        <v>3160</v>
      </c>
      <c r="H18" s="38">
        <f>G18*10/F18</f>
        <v>50.701965503409546</v>
      </c>
      <c r="I18" s="39">
        <v>43.51</v>
      </c>
      <c r="J18" s="38">
        <f>H18*I18/100</f>
        <v>22.060425190533493</v>
      </c>
      <c r="K18"/>
      <c r="L18" s="47">
        <v>12</v>
      </c>
      <c r="M18" s="34" t="s">
        <v>57</v>
      </c>
      <c r="N18" s="201">
        <f aca="true" t="shared" si="1" ref="N18:O20">I18</f>
        <v>43.51</v>
      </c>
      <c r="O18" s="201">
        <f t="shared" si="1"/>
        <v>22.060425190533493</v>
      </c>
      <c r="P18" s="202">
        <v>57.51</v>
      </c>
      <c r="Q18" s="203">
        <v>0.76</v>
      </c>
      <c r="R18" s="204">
        <f>O18*Q18*1000</f>
        <v>16765.923144805456</v>
      </c>
      <c r="S18" s="203">
        <v>0.66</v>
      </c>
      <c r="T18" s="204">
        <f>O18*S18*1000</f>
        <v>14559.880625752106</v>
      </c>
      <c r="U18" s="205">
        <v>46</v>
      </c>
      <c r="V18" s="205">
        <v>61</v>
      </c>
      <c r="W18" s="202">
        <v>17.12</v>
      </c>
      <c r="X18" s="200">
        <v>57.519412994384766</v>
      </c>
    </row>
    <row r="19" spans="1:24" s="6" customFormat="1" ht="15.75" customHeight="1">
      <c r="A19" s="47">
        <v>13</v>
      </c>
      <c r="B19" s="34" t="s">
        <v>58</v>
      </c>
      <c r="C19" s="45">
        <v>93336</v>
      </c>
      <c r="D19" s="46">
        <v>278</v>
      </c>
      <c r="E19" s="71">
        <v>2.25</v>
      </c>
      <c r="F19" s="36">
        <f>D19*E19</f>
        <v>625.5</v>
      </c>
      <c r="G19" s="37">
        <v>2880</v>
      </c>
      <c r="H19" s="38">
        <f>G19*10/F19</f>
        <v>46.0431654676259</v>
      </c>
      <c r="I19" s="39">
        <v>42.63</v>
      </c>
      <c r="J19" s="38">
        <f>H19*I19/100</f>
        <v>19.628201438848922</v>
      </c>
      <c r="K19"/>
      <c r="L19" s="47">
        <v>13</v>
      </c>
      <c r="M19" s="34" t="s">
        <v>58</v>
      </c>
      <c r="N19" s="201">
        <f t="shared" si="1"/>
        <v>42.63</v>
      </c>
      <c r="O19" s="201">
        <f t="shared" si="1"/>
        <v>19.628201438848922</v>
      </c>
      <c r="P19" s="202">
        <v>66.63</v>
      </c>
      <c r="Q19" s="203">
        <v>0.81</v>
      </c>
      <c r="R19" s="204">
        <f>O19*Q19*1000</f>
        <v>15898.843165467628</v>
      </c>
      <c r="S19" s="203">
        <v>0.71</v>
      </c>
      <c r="T19" s="204">
        <f>O19*S19*1000</f>
        <v>13936.023021582734</v>
      </c>
      <c r="U19" s="205">
        <v>33</v>
      </c>
      <c r="V19" s="205">
        <v>59</v>
      </c>
      <c r="W19" s="202">
        <v>29.62</v>
      </c>
      <c r="X19" s="200">
        <v>46.062660217285156</v>
      </c>
    </row>
    <row r="20" spans="1:24" s="6" customFormat="1" ht="15.75" customHeight="1">
      <c r="A20" s="47">
        <v>14</v>
      </c>
      <c r="B20" s="34" t="s">
        <v>59</v>
      </c>
      <c r="C20" s="45">
        <v>93336</v>
      </c>
      <c r="D20" s="46">
        <v>279</v>
      </c>
      <c r="E20" s="71">
        <v>2.25</v>
      </c>
      <c r="F20" s="36">
        <f>D20*E20</f>
        <v>627.75</v>
      </c>
      <c r="G20" s="37">
        <v>3020</v>
      </c>
      <c r="H20" s="38">
        <f>G20*10/F20</f>
        <v>48.10832337714058</v>
      </c>
      <c r="I20" s="39">
        <v>36.58</v>
      </c>
      <c r="J20" s="38">
        <f>H20*I20/100</f>
        <v>17.598024691358024</v>
      </c>
      <c r="K20"/>
      <c r="L20" s="47">
        <v>14</v>
      </c>
      <c r="M20" s="34" t="s">
        <v>59</v>
      </c>
      <c r="N20" s="201">
        <f t="shared" si="1"/>
        <v>36.58</v>
      </c>
      <c r="O20" s="201">
        <f t="shared" si="1"/>
        <v>17.598024691358024</v>
      </c>
      <c r="P20" s="202">
        <v>59.69</v>
      </c>
      <c r="Q20" s="203">
        <v>0.77</v>
      </c>
      <c r="R20" s="204">
        <f>O20*Q20*1000</f>
        <v>13550.479012345679</v>
      </c>
      <c r="S20" s="203">
        <v>0.67</v>
      </c>
      <c r="T20" s="204">
        <f>O20*S20*1000</f>
        <v>11790.676543209876</v>
      </c>
      <c r="U20" s="205">
        <v>41</v>
      </c>
      <c r="V20" s="205">
        <v>59</v>
      </c>
      <c r="W20" s="202">
        <v>22.43</v>
      </c>
      <c r="X20" s="200">
        <v>53.64277267456055</v>
      </c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71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62"/>
      <c r="D22" s="46"/>
      <c r="E22" s="71"/>
      <c r="F22" s="36"/>
      <c r="G22" s="37"/>
      <c r="H22" s="38"/>
      <c r="I22" s="39"/>
      <c r="J22" s="38"/>
      <c r="L22" s="47">
        <v>16</v>
      </c>
      <c r="M22" s="34" t="s">
        <v>61</v>
      </c>
      <c r="N22" s="201"/>
      <c r="O22" s="201"/>
      <c r="P22" s="202"/>
      <c r="Q22" s="203"/>
      <c r="R22" s="204"/>
      <c r="S22" s="203"/>
      <c r="T22" s="204"/>
      <c r="U22" s="206"/>
      <c r="V22" s="206"/>
      <c r="W22" s="202"/>
      <c r="X22" s="202"/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71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71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/>
      <c r="D25" s="46"/>
      <c r="E25" s="71"/>
      <c r="F25" s="36"/>
      <c r="G25" s="37"/>
      <c r="H25" s="38"/>
      <c r="I25" s="39"/>
      <c r="J25" s="38"/>
      <c r="L25" s="50">
        <v>19</v>
      </c>
      <c r="M25" s="34" t="s">
        <v>64</v>
      </c>
      <c r="N25" s="201"/>
      <c r="O25" s="201"/>
      <c r="P25" s="202"/>
      <c r="Q25" s="203"/>
      <c r="R25" s="204"/>
      <c r="S25" s="203"/>
      <c r="T25" s="204"/>
      <c r="U25" s="206"/>
      <c r="V25" s="206"/>
      <c r="W25" s="202"/>
      <c r="X25" s="202"/>
    </row>
    <row r="26" spans="1:24" ht="15.75" customHeight="1">
      <c r="A26" s="50">
        <v>20</v>
      </c>
      <c r="B26" s="34" t="s">
        <v>65</v>
      </c>
      <c r="C26" s="51"/>
      <c r="D26" s="46"/>
      <c r="E26" s="71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71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71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71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71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71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51">
        <v>93336</v>
      </c>
      <c r="D32" s="46">
        <v>280</v>
      </c>
      <c r="E32" s="71">
        <v>2.25</v>
      </c>
      <c r="F32" s="36">
        <f>D32*E32</f>
        <v>630</v>
      </c>
      <c r="G32" s="37">
        <v>3600</v>
      </c>
      <c r="H32" s="38">
        <f>G32*10/F32</f>
        <v>57.142857142857146</v>
      </c>
      <c r="I32" s="39">
        <v>40.26</v>
      </c>
      <c r="J32" s="38">
        <f>H32*I32/100</f>
        <v>23.005714285714284</v>
      </c>
      <c r="L32" s="50">
        <v>26</v>
      </c>
      <c r="M32" s="34" t="s">
        <v>71</v>
      </c>
      <c r="N32" s="201">
        <f>I32</f>
        <v>40.26</v>
      </c>
      <c r="O32" s="201">
        <f>J32</f>
        <v>23.005714285714284</v>
      </c>
      <c r="P32" s="202">
        <v>65.3</v>
      </c>
      <c r="Q32" s="203">
        <v>0.78</v>
      </c>
      <c r="R32" s="204">
        <f>O32*Q32*1000</f>
        <v>17944.457142857143</v>
      </c>
      <c r="S32" s="203">
        <v>0.68</v>
      </c>
      <c r="T32" s="204">
        <f>O32*S32*1000</f>
        <v>15643.885714285714</v>
      </c>
      <c r="U32" s="205">
        <v>40</v>
      </c>
      <c r="V32" s="205">
        <v>59</v>
      </c>
      <c r="W32" s="202">
        <v>29.29</v>
      </c>
      <c r="X32" s="200">
        <v>47.63225173950195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2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126</v>
      </c>
      <c r="E3" s="11" t="s">
        <v>7</v>
      </c>
      <c r="F3" t="s">
        <v>104</v>
      </c>
      <c r="G3" s="7"/>
      <c r="L3" s="1"/>
      <c r="M3" s="11" t="s">
        <v>5</v>
      </c>
      <c r="N3" t="str">
        <f>C3</f>
        <v>SOUKUP</v>
      </c>
      <c r="P3" s="11" t="s">
        <v>7</v>
      </c>
      <c r="Q3" s="12" t="str">
        <f>F3</f>
        <v>09.10.09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127</v>
      </c>
      <c r="L4" s="1"/>
      <c r="M4" s="11" t="s">
        <v>9</v>
      </c>
      <c r="P4" s="11" t="s">
        <v>10</v>
      </c>
      <c r="Q4" s="12" t="str">
        <f>F4</f>
        <v>24.04.09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>
        <v>95000</v>
      </c>
      <c r="D8" s="46">
        <v>245</v>
      </c>
      <c r="E8" s="46">
        <v>4.5</v>
      </c>
      <c r="F8" s="36">
        <f>D8*E8</f>
        <v>1102.5</v>
      </c>
      <c r="G8" s="37">
        <v>4200</v>
      </c>
      <c r="H8" s="38">
        <f>G8*10/F8</f>
        <v>38.095238095238095</v>
      </c>
      <c r="I8" s="39">
        <v>37</v>
      </c>
      <c r="J8" s="38">
        <f>H8*I8/100</f>
        <v>14.095238095238095</v>
      </c>
      <c r="K8"/>
      <c r="L8" s="33">
        <v>2</v>
      </c>
      <c r="M8" s="34" t="s">
        <v>47</v>
      </c>
      <c r="N8" s="201">
        <f>I8</f>
        <v>37</v>
      </c>
      <c r="O8" s="201">
        <f>J8</f>
        <v>14.095238095238095</v>
      </c>
      <c r="P8" s="202">
        <v>72.11</v>
      </c>
      <c r="Q8" s="203">
        <v>0.84</v>
      </c>
      <c r="R8" s="204">
        <f>O8*Q8*1000</f>
        <v>11840</v>
      </c>
      <c r="S8" s="203">
        <v>0.75</v>
      </c>
      <c r="T8" s="204">
        <f>O8*S8*1000</f>
        <v>10571.42857142857</v>
      </c>
      <c r="U8" s="205">
        <v>45</v>
      </c>
      <c r="V8" s="205">
        <v>64</v>
      </c>
      <c r="W8" s="202">
        <v>32.04</v>
      </c>
      <c r="X8" s="200">
        <v>38.56575012207031</v>
      </c>
    </row>
    <row r="9" spans="1:24" s="6" customFormat="1" ht="15.75" customHeight="1">
      <c r="A9" s="47">
        <v>3</v>
      </c>
      <c r="B9" s="34" t="s">
        <v>48</v>
      </c>
      <c r="C9" s="181"/>
      <c r="D9" s="182"/>
      <c r="E9" s="182"/>
      <c r="F9" s="183"/>
      <c r="G9" s="184"/>
      <c r="H9" s="185"/>
      <c r="I9" s="186"/>
      <c r="J9" s="185"/>
      <c r="K9"/>
      <c r="L9" s="47">
        <v>3</v>
      </c>
      <c r="M9" s="34" t="s">
        <v>48</v>
      </c>
      <c r="N9" s="201"/>
      <c r="O9" s="201"/>
      <c r="P9" s="202"/>
      <c r="Q9" s="203"/>
      <c r="R9" s="204"/>
      <c r="S9" s="203"/>
      <c r="T9" s="204"/>
      <c r="U9" s="206"/>
      <c r="V9" s="206"/>
      <c r="W9" s="202"/>
      <c r="X9" s="202"/>
    </row>
    <row r="10" spans="1:24" s="6" customFormat="1" ht="15.75" customHeight="1">
      <c r="A10" s="47">
        <v>4</v>
      </c>
      <c r="B10" s="34" t="s">
        <v>49</v>
      </c>
      <c r="C10" s="181"/>
      <c r="D10" s="182"/>
      <c r="E10" s="182"/>
      <c r="F10" s="183"/>
      <c r="G10" s="184"/>
      <c r="H10" s="185"/>
      <c r="I10" s="186"/>
      <c r="J10" s="185"/>
      <c r="K10"/>
      <c r="L10" s="47">
        <v>4</v>
      </c>
      <c r="M10" s="34" t="s">
        <v>49</v>
      </c>
      <c r="N10" s="201"/>
      <c r="O10" s="201"/>
      <c r="P10" s="202"/>
      <c r="Q10" s="203"/>
      <c r="R10" s="204"/>
      <c r="S10" s="203"/>
      <c r="T10" s="204"/>
      <c r="U10" s="206"/>
      <c r="V10" s="206"/>
      <c r="W10" s="202"/>
      <c r="X10" s="202"/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181"/>
      <c r="D12" s="182"/>
      <c r="E12" s="182"/>
      <c r="F12" s="183"/>
      <c r="G12" s="184"/>
      <c r="H12" s="185"/>
      <c r="I12" s="186"/>
      <c r="J12" s="185"/>
      <c r="K12" t="s">
        <v>96</v>
      </c>
      <c r="L12" s="47">
        <v>6</v>
      </c>
      <c r="M12" s="48" t="s">
        <v>51</v>
      </c>
      <c r="N12" s="201"/>
      <c r="O12" s="201"/>
      <c r="P12" s="202"/>
      <c r="Q12" s="203"/>
      <c r="R12" s="204"/>
      <c r="S12" s="203"/>
      <c r="T12" s="204"/>
      <c r="U12" s="206"/>
      <c r="V12" s="206"/>
      <c r="W12" s="202"/>
      <c r="X12" s="202"/>
    </row>
    <row r="13" spans="1:24" s="6" customFormat="1" ht="15.75" customHeight="1">
      <c r="A13" s="47">
        <v>7</v>
      </c>
      <c r="B13" s="48" t="s">
        <v>52</v>
      </c>
      <c r="C13" s="181"/>
      <c r="D13" s="182"/>
      <c r="E13" s="182"/>
      <c r="F13" s="183"/>
      <c r="G13" s="184"/>
      <c r="H13" s="185"/>
      <c r="I13" s="186"/>
      <c r="J13" s="185"/>
      <c r="K13"/>
      <c r="L13" s="47">
        <v>7</v>
      </c>
      <c r="M13" s="48" t="s">
        <v>52</v>
      </c>
      <c r="N13" s="201"/>
      <c r="O13" s="201"/>
      <c r="P13" s="202"/>
      <c r="Q13" s="203"/>
      <c r="R13" s="204"/>
      <c r="S13" s="203"/>
      <c r="T13" s="204"/>
      <c r="U13" s="206"/>
      <c r="V13" s="206"/>
      <c r="W13" s="202"/>
      <c r="X13" s="202"/>
    </row>
    <row r="14" spans="1:24" s="6" customFormat="1" ht="15.75" customHeight="1">
      <c r="A14" s="47">
        <v>8</v>
      </c>
      <c r="B14" s="48" t="s">
        <v>53</v>
      </c>
      <c r="C14" s="45">
        <v>95000</v>
      </c>
      <c r="D14" s="46">
        <v>243.7</v>
      </c>
      <c r="E14" s="46">
        <v>4.5</v>
      </c>
      <c r="F14" s="36">
        <f>D14*E14</f>
        <v>1096.6499999999999</v>
      </c>
      <c r="G14" s="37">
        <v>3900</v>
      </c>
      <c r="H14" s="38">
        <f>G14*10/F14</f>
        <v>35.562850499247716</v>
      </c>
      <c r="I14" s="39">
        <v>38.4</v>
      </c>
      <c r="J14" s="38">
        <f>H14*I14/100</f>
        <v>13.656134591711123</v>
      </c>
      <c r="K14"/>
      <c r="L14" s="47">
        <v>8</v>
      </c>
      <c r="M14" s="48" t="s">
        <v>53</v>
      </c>
      <c r="N14" s="201">
        <f>I14</f>
        <v>38.4</v>
      </c>
      <c r="O14" s="201">
        <f>J14</f>
        <v>13.656134591711123</v>
      </c>
      <c r="P14" s="202">
        <v>67.74</v>
      </c>
      <c r="Q14" s="203">
        <v>0.82</v>
      </c>
      <c r="R14" s="204">
        <f>O14*Q14*1000</f>
        <v>11198.03036520312</v>
      </c>
      <c r="S14" s="203">
        <v>0.72</v>
      </c>
      <c r="T14" s="204">
        <f>O14*S14*1000</f>
        <v>9832.416906032007</v>
      </c>
      <c r="U14" s="205">
        <v>41</v>
      </c>
      <c r="V14" s="205">
        <v>62</v>
      </c>
      <c r="W14" s="202">
        <v>31.44</v>
      </c>
      <c r="X14" s="200">
        <v>41.8770866394043</v>
      </c>
    </row>
    <row r="15" spans="1:24" s="6" customFormat="1" ht="15.75" customHeight="1">
      <c r="A15" s="47">
        <v>9</v>
      </c>
      <c r="B15" s="48" t="s">
        <v>54</v>
      </c>
      <c r="C15" s="45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45">
        <v>95000</v>
      </c>
      <c r="D16" s="46">
        <v>243.5</v>
      </c>
      <c r="E16" s="46">
        <v>4.5</v>
      </c>
      <c r="F16" s="36">
        <f>D16*E16</f>
        <v>1095.75</v>
      </c>
      <c r="G16" s="37">
        <v>4290</v>
      </c>
      <c r="H16" s="38">
        <f>G16*10/F16</f>
        <v>39.15126625598905</v>
      </c>
      <c r="I16" s="39">
        <v>37.26</v>
      </c>
      <c r="J16" s="38">
        <f>H16*I16/100</f>
        <v>14.587761806981518</v>
      </c>
      <c r="K16"/>
      <c r="L16" s="47">
        <v>10</v>
      </c>
      <c r="M16" s="34" t="s">
        <v>55</v>
      </c>
      <c r="N16" s="201">
        <f>I16</f>
        <v>37.26</v>
      </c>
      <c r="O16" s="201">
        <f>J16</f>
        <v>14.587761806981518</v>
      </c>
      <c r="P16" s="202">
        <v>66.74</v>
      </c>
      <c r="Q16" s="203">
        <v>0.8</v>
      </c>
      <c r="R16" s="204">
        <f>O16*Q16*1000</f>
        <v>11670.209445585215</v>
      </c>
      <c r="S16" s="203">
        <v>0.7</v>
      </c>
      <c r="T16" s="204">
        <f>O16*S16*1000</f>
        <v>10211.433264887062</v>
      </c>
      <c r="U16" s="205">
        <v>43</v>
      </c>
      <c r="V16" s="205">
        <v>61</v>
      </c>
      <c r="W16" s="202">
        <v>27.06</v>
      </c>
      <c r="X16" s="200">
        <v>44.545963287353516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95000</v>
      </c>
      <c r="D18" s="46">
        <v>243.2</v>
      </c>
      <c r="E18" s="46">
        <v>4.5</v>
      </c>
      <c r="F18" s="36">
        <f>D18*E18</f>
        <v>1094.3999999999999</v>
      </c>
      <c r="G18" s="37">
        <v>4000</v>
      </c>
      <c r="H18" s="38">
        <f>G18*10/F18</f>
        <v>36.54970760233918</v>
      </c>
      <c r="I18" s="39">
        <v>32.78</v>
      </c>
      <c r="J18" s="38">
        <f>H18*I18/100</f>
        <v>11.980994152046785</v>
      </c>
      <c r="K18"/>
      <c r="L18" s="47">
        <v>12</v>
      </c>
      <c r="M18" s="34" t="s">
        <v>57</v>
      </c>
      <c r="N18" s="201">
        <f>I18</f>
        <v>32.78</v>
      </c>
      <c r="O18" s="201">
        <f>J18</f>
        <v>11.980994152046785</v>
      </c>
      <c r="P18" s="202">
        <v>66.55</v>
      </c>
      <c r="Q18" s="203">
        <v>0.8</v>
      </c>
      <c r="R18" s="204">
        <f>O18*Q18*1000</f>
        <v>9584.795321637428</v>
      </c>
      <c r="S18" s="203">
        <v>0.7</v>
      </c>
      <c r="T18" s="204">
        <f>O18*S18*1000</f>
        <v>8386.69590643275</v>
      </c>
      <c r="U18" s="205">
        <v>45</v>
      </c>
      <c r="V18" s="205">
        <v>62</v>
      </c>
      <c r="W18" s="202">
        <v>24.25</v>
      </c>
      <c r="X18" s="200">
        <v>44.453914642333984</v>
      </c>
    </row>
    <row r="19" spans="1:24" s="6" customFormat="1" ht="15.75" customHeight="1">
      <c r="A19" s="47">
        <v>13</v>
      </c>
      <c r="B19" s="34" t="s">
        <v>58</v>
      </c>
      <c r="C19" s="45">
        <v>95000</v>
      </c>
      <c r="D19" s="46">
        <v>243</v>
      </c>
      <c r="E19" s="46">
        <v>4.5</v>
      </c>
      <c r="F19" s="36">
        <f>D19*E19</f>
        <v>1093.5</v>
      </c>
      <c r="G19" s="37">
        <v>4800</v>
      </c>
      <c r="H19" s="38">
        <f>G19*10/F19</f>
        <v>43.895747599451305</v>
      </c>
      <c r="I19" s="39">
        <v>34.77</v>
      </c>
      <c r="J19" s="38">
        <f>H19*I19/100</f>
        <v>15.26255144032922</v>
      </c>
      <c r="K19"/>
      <c r="L19" s="47">
        <v>13</v>
      </c>
      <c r="M19" s="34" t="s">
        <v>58</v>
      </c>
      <c r="N19" s="201">
        <f>I19</f>
        <v>34.77</v>
      </c>
      <c r="O19" s="201">
        <f>J19</f>
        <v>15.26255144032922</v>
      </c>
      <c r="P19" s="202">
        <v>70.84</v>
      </c>
      <c r="Q19" s="203">
        <v>0.83</v>
      </c>
      <c r="R19" s="204">
        <f>O19*Q19*1000</f>
        <v>12667.917695473252</v>
      </c>
      <c r="S19" s="203">
        <v>0.73</v>
      </c>
      <c r="T19" s="204">
        <f>O19*S19*1000</f>
        <v>11141.66255144033</v>
      </c>
      <c r="U19" s="205">
        <v>41</v>
      </c>
      <c r="V19" s="205">
        <v>62</v>
      </c>
      <c r="W19" s="202">
        <v>30.03</v>
      </c>
      <c r="X19" s="200">
        <v>40.160213470458984</v>
      </c>
    </row>
    <row r="20" spans="1:24" s="6" customFormat="1" ht="15.75" customHeight="1">
      <c r="A20" s="47">
        <v>14</v>
      </c>
      <c r="B20" s="34" t="s">
        <v>59</v>
      </c>
      <c r="C20" s="3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40"/>
      <c r="O20" s="40"/>
      <c r="P20" s="41"/>
      <c r="Q20" s="42"/>
      <c r="R20" s="43"/>
      <c r="S20" s="42"/>
      <c r="T20" s="43"/>
      <c r="U20" s="44"/>
      <c r="V20" s="44"/>
      <c r="W20" s="41"/>
      <c r="X20" s="41"/>
    </row>
    <row r="21" spans="1:24" s="6" customFormat="1" ht="15.75" customHeight="1">
      <c r="A21" s="47">
        <v>15</v>
      </c>
      <c r="B21" s="34" t="s">
        <v>60</v>
      </c>
      <c r="C21" s="3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40"/>
      <c r="O21" s="40"/>
      <c r="P21" s="41"/>
      <c r="Q21" s="42"/>
      <c r="R21" s="43"/>
      <c r="S21" s="42"/>
      <c r="T21" s="43"/>
      <c r="U21" s="44"/>
      <c r="V21" s="44"/>
      <c r="W21" s="41"/>
      <c r="X21" s="41"/>
    </row>
    <row r="22" spans="1:24" s="49" customFormat="1" ht="15.75" customHeight="1">
      <c r="A22" s="47">
        <v>16</v>
      </c>
      <c r="B22" s="34" t="s">
        <v>61</v>
      </c>
      <c r="C22" s="35"/>
      <c r="D22" s="46"/>
      <c r="E22" s="46"/>
      <c r="F22" s="36"/>
      <c r="G22" s="37"/>
      <c r="H22" s="38"/>
      <c r="I22" s="39"/>
      <c r="J22" s="38"/>
      <c r="L22" s="47">
        <v>16</v>
      </c>
      <c r="M22" s="34" t="s">
        <v>61</v>
      </c>
      <c r="N22" s="40"/>
      <c r="O22" s="40"/>
      <c r="P22" s="41"/>
      <c r="Q22" s="42"/>
      <c r="R22" s="43"/>
      <c r="S22" s="42"/>
      <c r="T22" s="43"/>
      <c r="U22" s="44"/>
      <c r="V22" s="44"/>
      <c r="W22" s="41"/>
      <c r="X22" s="41"/>
    </row>
    <row r="23" spans="1:24" s="6" customFormat="1" ht="15.75" customHeight="1">
      <c r="A23" s="47">
        <v>17</v>
      </c>
      <c r="B23" s="34" t="s">
        <v>62</v>
      </c>
      <c r="C23" s="3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40"/>
      <c r="O23" s="40"/>
      <c r="P23" s="41"/>
      <c r="Q23" s="42"/>
      <c r="R23" s="43"/>
      <c r="S23" s="42"/>
      <c r="T23" s="43"/>
      <c r="U23" s="44"/>
      <c r="V23" s="44"/>
      <c r="W23" s="41"/>
      <c r="X23" s="41"/>
    </row>
    <row r="24" spans="1:24" s="6" customFormat="1" ht="15.75" customHeight="1">
      <c r="A24" s="47">
        <v>18</v>
      </c>
      <c r="B24" s="34" t="s">
        <v>63</v>
      </c>
      <c r="C24" s="35"/>
      <c r="D24" s="77"/>
      <c r="E24" s="77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40"/>
      <c r="O24" s="40"/>
      <c r="P24" s="41"/>
      <c r="Q24" s="42"/>
      <c r="R24" s="43"/>
      <c r="S24" s="42"/>
      <c r="T24" s="43"/>
      <c r="U24" s="44"/>
      <c r="V24" s="44"/>
      <c r="W24" s="41"/>
      <c r="X24" s="41"/>
    </row>
    <row r="25" spans="1:24" ht="15.75" customHeight="1">
      <c r="A25" s="50">
        <v>19</v>
      </c>
      <c r="B25" s="34" t="s">
        <v>64</v>
      </c>
      <c r="C25" s="35"/>
      <c r="D25" s="78"/>
      <c r="E25" s="78"/>
      <c r="F25" s="36"/>
      <c r="G25" s="37"/>
      <c r="H25" s="38"/>
      <c r="I25" s="39"/>
      <c r="J25" s="38"/>
      <c r="L25" s="50">
        <v>19</v>
      </c>
      <c r="M25" s="34" t="s">
        <v>64</v>
      </c>
      <c r="N25" s="40"/>
      <c r="O25" s="40"/>
      <c r="P25" s="41"/>
      <c r="Q25" s="42"/>
      <c r="R25" s="43"/>
      <c r="S25" s="42"/>
      <c r="T25" s="43"/>
      <c r="U25" s="44"/>
      <c r="V25" s="44"/>
      <c r="W25" s="41"/>
      <c r="X25" s="41"/>
    </row>
    <row r="26" spans="1:24" ht="15.75" customHeight="1">
      <c r="A26" s="50">
        <v>20</v>
      </c>
      <c r="B26" s="34" t="s">
        <v>65</v>
      </c>
      <c r="C26" s="35"/>
      <c r="D26" s="30"/>
      <c r="E26" s="30"/>
      <c r="F26" s="36"/>
      <c r="G26" s="37"/>
      <c r="H26" s="38"/>
      <c r="I26" s="39"/>
      <c r="J26" s="38"/>
      <c r="L26" s="50">
        <v>20</v>
      </c>
      <c r="M26" s="34" t="s">
        <v>65</v>
      </c>
      <c r="N26" s="40"/>
      <c r="O26" s="40"/>
      <c r="P26" s="41"/>
      <c r="Q26" s="42"/>
      <c r="R26" s="43"/>
      <c r="S26" s="42"/>
      <c r="T26" s="43"/>
      <c r="U26" s="44"/>
      <c r="V26" s="44"/>
      <c r="W26" s="41"/>
      <c r="X26" s="41"/>
    </row>
    <row r="27" spans="1:24" ht="15.75" customHeight="1">
      <c r="A27" s="50">
        <v>21</v>
      </c>
      <c r="B27" s="34" t="s">
        <v>66</v>
      </c>
      <c r="C27" s="35"/>
      <c r="D27" s="30"/>
      <c r="E27" s="30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35"/>
      <c r="D28" s="30"/>
      <c r="E28" s="30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75" customHeight="1">
      <c r="A29" s="50">
        <v>23</v>
      </c>
      <c r="B29" s="34" t="s">
        <v>68</v>
      </c>
      <c r="C29" s="35"/>
      <c r="D29" s="30"/>
      <c r="E29" s="30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35"/>
      <c r="D30" s="30"/>
      <c r="E30" s="30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35"/>
      <c r="D31" s="30"/>
      <c r="E31" s="30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35"/>
      <c r="D32" s="30"/>
      <c r="E32" s="30"/>
      <c r="F32" s="36"/>
      <c r="G32" s="37"/>
      <c r="H32" s="38"/>
      <c r="I32" s="39"/>
      <c r="J32" s="38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7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128</v>
      </c>
      <c r="E3" s="11" t="s">
        <v>7</v>
      </c>
      <c r="F3" t="s">
        <v>91</v>
      </c>
      <c r="G3" s="7"/>
      <c r="L3" s="1"/>
      <c r="M3" s="11" t="s">
        <v>5</v>
      </c>
      <c r="N3" t="str">
        <f>C3</f>
        <v>CYWIŃSKI</v>
      </c>
      <c r="P3" s="11" t="s">
        <v>7</v>
      </c>
      <c r="Q3" s="12" t="str">
        <f>F3</f>
        <v>24.10.09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129</v>
      </c>
      <c r="L4" s="1"/>
      <c r="M4" s="11" t="s">
        <v>9</v>
      </c>
      <c r="P4" s="11" t="s">
        <v>10</v>
      </c>
      <c r="Q4" s="12" t="str">
        <f>F4</f>
        <v>29.04.09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35"/>
      <c r="D8" s="30"/>
      <c r="E8" s="30"/>
      <c r="F8" s="36"/>
      <c r="G8" s="37"/>
      <c r="H8" s="38"/>
      <c r="I8" s="39"/>
      <c r="J8" s="38"/>
      <c r="K8"/>
      <c r="L8" s="33">
        <v>2</v>
      </c>
      <c r="M8" s="34" t="s">
        <v>47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75" customHeight="1">
      <c r="A9" s="47">
        <v>3</v>
      </c>
      <c r="B9" s="34" t="s">
        <v>48</v>
      </c>
      <c r="C9" s="3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75" customHeight="1">
      <c r="A10" s="47">
        <v>4</v>
      </c>
      <c r="B10" s="34" t="s">
        <v>49</v>
      </c>
      <c r="C10" s="35"/>
      <c r="D10" s="46"/>
      <c r="E10" s="46"/>
      <c r="F10" s="36"/>
      <c r="G10" s="37"/>
      <c r="H10" s="38"/>
      <c r="I10" s="39"/>
      <c r="J10" s="38"/>
      <c r="K10"/>
      <c r="L10" s="47">
        <v>4</v>
      </c>
      <c r="M10" s="34" t="s">
        <v>49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75" customHeight="1">
      <c r="A11" s="47">
        <v>5</v>
      </c>
      <c r="B11" s="48" t="s">
        <v>50</v>
      </c>
      <c r="C11" s="45">
        <v>85334</v>
      </c>
      <c r="D11" s="46">
        <v>320</v>
      </c>
      <c r="E11" s="46">
        <v>3</v>
      </c>
      <c r="F11" s="36">
        <f>D11*E11</f>
        <v>960</v>
      </c>
      <c r="G11" s="37">
        <v>3540</v>
      </c>
      <c r="H11" s="38">
        <f>G11*10/F11</f>
        <v>36.875</v>
      </c>
      <c r="I11" s="39">
        <v>36.32</v>
      </c>
      <c r="J11" s="38">
        <f>H11*I11/100</f>
        <v>13.392999999999999</v>
      </c>
      <c r="K11"/>
      <c r="L11" s="47">
        <v>5</v>
      </c>
      <c r="M11" s="48" t="s">
        <v>50</v>
      </c>
      <c r="N11" s="201">
        <f>I11</f>
        <v>36.32</v>
      </c>
      <c r="O11" s="201">
        <f>J11</f>
        <v>13.392999999999999</v>
      </c>
      <c r="P11" s="202">
        <v>71.86</v>
      </c>
      <c r="Q11" s="203">
        <v>0.84</v>
      </c>
      <c r="R11" s="204">
        <f>O11*Q11*1000</f>
        <v>11250.119999999999</v>
      </c>
      <c r="S11" s="203">
        <v>0.74</v>
      </c>
      <c r="T11" s="204">
        <f>O11*S11*1000</f>
        <v>9910.82</v>
      </c>
      <c r="U11" s="205">
        <v>41</v>
      </c>
      <c r="V11" s="205">
        <v>62</v>
      </c>
      <c r="W11" s="202">
        <v>32.6</v>
      </c>
      <c r="X11" s="200">
        <v>39.975399017333984</v>
      </c>
    </row>
    <row r="12" spans="1:24" s="6" customFormat="1" ht="15.75" customHeight="1">
      <c r="A12" s="47">
        <v>6</v>
      </c>
      <c r="B12" s="48" t="s">
        <v>51</v>
      </c>
      <c r="C12" s="45">
        <v>85334</v>
      </c>
      <c r="D12" s="46">
        <v>320</v>
      </c>
      <c r="E12" s="46">
        <v>3</v>
      </c>
      <c r="F12" s="36">
        <f>D12*E12</f>
        <v>960</v>
      </c>
      <c r="G12" s="37">
        <v>3590</v>
      </c>
      <c r="H12" s="38">
        <f>G12*10/F12</f>
        <v>37.395833333333336</v>
      </c>
      <c r="I12" s="39">
        <v>36.5</v>
      </c>
      <c r="J12" s="38">
        <f>H12*I12/100</f>
        <v>13.649479166666667</v>
      </c>
      <c r="K12"/>
      <c r="L12" s="47">
        <v>6</v>
      </c>
      <c r="M12" s="48" t="s">
        <v>51</v>
      </c>
      <c r="N12" s="201">
        <f>I12</f>
        <v>36.5</v>
      </c>
      <c r="O12" s="201">
        <f>J12</f>
        <v>13.649479166666667</v>
      </c>
      <c r="P12" s="202">
        <v>74.4</v>
      </c>
      <c r="Q12" s="203">
        <v>0.88</v>
      </c>
      <c r="R12" s="204">
        <f>O12*Q12*1000</f>
        <v>12011.541666666668</v>
      </c>
      <c r="S12" s="203">
        <v>0.78</v>
      </c>
      <c r="T12" s="204">
        <f>O12*S12*1000</f>
        <v>10646.593750000002</v>
      </c>
      <c r="U12" s="205">
        <v>43</v>
      </c>
      <c r="V12" s="205">
        <v>65</v>
      </c>
      <c r="W12" s="202">
        <v>38.47</v>
      </c>
      <c r="X12" s="200">
        <v>35.51313018798828</v>
      </c>
    </row>
    <row r="13" spans="1:24" s="6" customFormat="1" ht="15.75" customHeight="1">
      <c r="A13" s="47">
        <v>7</v>
      </c>
      <c r="B13" s="48" t="s">
        <v>52</v>
      </c>
      <c r="C13" s="45"/>
      <c r="D13" s="46"/>
      <c r="E13" s="46"/>
      <c r="F13" s="36"/>
      <c r="G13" s="37"/>
      <c r="H13" s="38"/>
      <c r="I13" s="39"/>
      <c r="J13" s="38"/>
      <c r="K13"/>
      <c r="L13" s="47">
        <v>7</v>
      </c>
      <c r="M13" s="48" t="s">
        <v>52</v>
      </c>
      <c r="N13" s="201"/>
      <c r="O13" s="201"/>
      <c r="P13" s="202"/>
      <c r="Q13" s="203"/>
      <c r="R13" s="204"/>
      <c r="S13" s="203"/>
      <c r="T13" s="204"/>
      <c r="U13" s="206"/>
      <c r="V13" s="206"/>
      <c r="W13" s="202"/>
      <c r="X13" s="202"/>
    </row>
    <row r="14" spans="1:24" s="6" customFormat="1" ht="15.75" customHeight="1">
      <c r="A14" s="47">
        <v>8</v>
      </c>
      <c r="B14" s="48" t="s">
        <v>53</v>
      </c>
      <c r="C14" s="181"/>
      <c r="D14" s="182"/>
      <c r="E14" s="182"/>
      <c r="F14" s="183"/>
      <c r="G14" s="184"/>
      <c r="H14" s="185"/>
      <c r="I14" s="186"/>
      <c r="J14" s="185"/>
      <c r="K14"/>
      <c r="L14" s="47">
        <v>8</v>
      </c>
      <c r="M14" s="48" t="s">
        <v>53</v>
      </c>
      <c r="N14" s="201"/>
      <c r="O14" s="201"/>
      <c r="P14" s="202"/>
      <c r="Q14" s="203"/>
      <c r="R14" s="204"/>
      <c r="S14" s="203"/>
      <c r="T14" s="204"/>
      <c r="U14" s="206"/>
      <c r="V14" s="206"/>
      <c r="W14" s="202"/>
      <c r="X14" s="202"/>
    </row>
    <row r="15" spans="1:24" s="6" customFormat="1" ht="15.75" customHeight="1">
      <c r="A15" s="47">
        <v>9</v>
      </c>
      <c r="B15" s="48" t="s">
        <v>54</v>
      </c>
      <c r="C15" s="45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181"/>
      <c r="D16" s="182"/>
      <c r="E16" s="182"/>
      <c r="F16" s="183"/>
      <c r="G16" s="184"/>
      <c r="H16" s="185"/>
      <c r="I16" s="186"/>
      <c r="J16" s="185"/>
      <c r="K16"/>
      <c r="L16" s="47">
        <v>10</v>
      </c>
      <c r="M16" s="34" t="s">
        <v>55</v>
      </c>
      <c r="N16" s="201"/>
      <c r="O16" s="201"/>
      <c r="P16" s="202"/>
      <c r="Q16" s="203"/>
      <c r="R16" s="204"/>
      <c r="S16" s="203"/>
      <c r="T16" s="204"/>
      <c r="U16" s="206"/>
      <c r="V16" s="206"/>
      <c r="W16" s="202"/>
      <c r="X16" s="202"/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85334</v>
      </c>
      <c r="D18" s="46">
        <v>320</v>
      </c>
      <c r="E18" s="46">
        <v>3</v>
      </c>
      <c r="F18" s="36">
        <f>D18*E18</f>
        <v>960</v>
      </c>
      <c r="G18" s="37">
        <v>3723</v>
      </c>
      <c r="H18" s="38">
        <f>G18*10/F18</f>
        <v>38.78125</v>
      </c>
      <c r="I18" s="39">
        <v>31.83</v>
      </c>
      <c r="J18" s="38">
        <f>H18*I18/100</f>
        <v>12.344071875</v>
      </c>
      <c r="K18"/>
      <c r="L18" s="47">
        <v>12</v>
      </c>
      <c r="M18" s="34" t="s">
        <v>57</v>
      </c>
      <c r="N18" s="201">
        <f>I18</f>
        <v>31.83</v>
      </c>
      <c r="O18" s="201">
        <f>J18</f>
        <v>12.344071875</v>
      </c>
      <c r="P18" s="202">
        <v>67.94</v>
      </c>
      <c r="Q18" s="203">
        <v>0.8</v>
      </c>
      <c r="R18" s="204">
        <f>O18*Q18*1000</f>
        <v>9875.2575</v>
      </c>
      <c r="S18" s="203">
        <v>0.7</v>
      </c>
      <c r="T18" s="204">
        <f>O18*S18*1000</f>
        <v>8640.850312499999</v>
      </c>
      <c r="U18" s="205">
        <v>37</v>
      </c>
      <c r="V18" s="205">
        <v>59</v>
      </c>
      <c r="W18" s="202">
        <v>23.2</v>
      </c>
      <c r="X18" s="200">
        <v>46.693145751953125</v>
      </c>
    </row>
    <row r="19" spans="1:24" s="6" customFormat="1" ht="15.75" customHeight="1">
      <c r="A19" s="47">
        <v>13</v>
      </c>
      <c r="B19" s="34" t="s">
        <v>58</v>
      </c>
      <c r="C19" s="45">
        <v>85334</v>
      </c>
      <c r="D19" s="46">
        <v>320</v>
      </c>
      <c r="E19" s="46">
        <v>3</v>
      </c>
      <c r="F19" s="36">
        <f>D19*E19</f>
        <v>960</v>
      </c>
      <c r="G19" s="37">
        <v>4125</v>
      </c>
      <c r="H19" s="38">
        <f>G19*10/F19</f>
        <v>42.96875</v>
      </c>
      <c r="I19" s="39">
        <v>30.01</v>
      </c>
      <c r="J19" s="38">
        <f>H19*I19/100</f>
        <v>12.894921875</v>
      </c>
      <c r="K19"/>
      <c r="L19" s="47">
        <v>13</v>
      </c>
      <c r="M19" s="34" t="s">
        <v>58</v>
      </c>
      <c r="N19" s="201">
        <f>I19</f>
        <v>30.01</v>
      </c>
      <c r="O19" s="201">
        <f>J19</f>
        <v>12.894921875</v>
      </c>
      <c r="P19" s="202">
        <v>66</v>
      </c>
      <c r="Q19" s="203">
        <v>0.78</v>
      </c>
      <c r="R19" s="204">
        <f>O19*Q19*1000</f>
        <v>10058.0390625</v>
      </c>
      <c r="S19" s="203">
        <v>0.68</v>
      </c>
      <c r="T19" s="204">
        <f>O19*S19*1000</f>
        <v>8768.546875</v>
      </c>
      <c r="U19" s="205">
        <v>42</v>
      </c>
      <c r="V19" s="205">
        <v>60</v>
      </c>
      <c r="W19" s="202">
        <v>19.95</v>
      </c>
      <c r="X19" s="200">
        <v>48.11909103393555</v>
      </c>
    </row>
    <row r="20" spans="1:24" s="6" customFormat="1" ht="15.75" customHeight="1">
      <c r="A20" s="47">
        <v>14</v>
      </c>
      <c r="B20" s="34" t="s">
        <v>59</v>
      </c>
      <c r="C20" s="181"/>
      <c r="D20" s="182"/>
      <c r="E20" s="182"/>
      <c r="F20" s="183"/>
      <c r="G20" s="184"/>
      <c r="H20" s="185"/>
      <c r="I20" s="186"/>
      <c r="J20" s="185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45"/>
      <c r="D22" s="46"/>
      <c r="E22" s="46"/>
      <c r="F22" s="36"/>
      <c r="G22" s="37"/>
      <c r="H22" s="38"/>
      <c r="I22" s="39"/>
      <c r="J22" s="38"/>
      <c r="L22" s="47">
        <v>16</v>
      </c>
      <c r="M22" s="34" t="s">
        <v>61</v>
      </c>
      <c r="N22" s="201"/>
      <c r="O22" s="201"/>
      <c r="P22" s="202"/>
      <c r="Q22" s="203"/>
      <c r="R22" s="204"/>
      <c r="S22" s="203"/>
      <c r="T22" s="204"/>
      <c r="U22" s="206"/>
      <c r="V22" s="206"/>
      <c r="W22" s="202"/>
      <c r="X22" s="202"/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>
        <v>85334</v>
      </c>
      <c r="D25" s="46">
        <v>320</v>
      </c>
      <c r="E25" s="46">
        <v>3</v>
      </c>
      <c r="F25" s="36">
        <f>D25*E25</f>
        <v>960</v>
      </c>
      <c r="G25" s="37">
        <v>4336</v>
      </c>
      <c r="H25" s="38">
        <f>G25*10/F25</f>
        <v>45.166666666666664</v>
      </c>
      <c r="I25" s="39">
        <v>29.41</v>
      </c>
      <c r="J25" s="38">
        <f>H25*I25/100</f>
        <v>13.283516666666667</v>
      </c>
      <c r="L25" s="50">
        <v>19</v>
      </c>
      <c r="M25" s="34" t="s">
        <v>64</v>
      </c>
      <c r="N25" s="201">
        <f>I25</f>
        <v>29.41</v>
      </c>
      <c r="O25" s="201">
        <f>J25</f>
        <v>13.283516666666667</v>
      </c>
      <c r="P25" s="202">
        <v>65.25</v>
      </c>
      <c r="Q25" s="203">
        <v>0.77</v>
      </c>
      <c r="R25" s="204">
        <f>O25*Q25*1000</f>
        <v>10228.307833333334</v>
      </c>
      <c r="S25" s="203">
        <v>0.67</v>
      </c>
      <c r="T25" s="204">
        <f>O25*S25*1000</f>
        <v>8899.956166666667</v>
      </c>
      <c r="U25" s="205">
        <v>35</v>
      </c>
      <c r="V25" s="205">
        <v>57</v>
      </c>
      <c r="W25" s="202">
        <v>16.62</v>
      </c>
      <c r="X25" s="200">
        <v>49.42169189453125</v>
      </c>
    </row>
    <row r="26" spans="1:24" ht="15.75" customHeight="1">
      <c r="A26" s="50">
        <v>20</v>
      </c>
      <c r="B26" s="34" t="s">
        <v>65</v>
      </c>
      <c r="C26" s="181"/>
      <c r="D26" s="182"/>
      <c r="E26" s="182"/>
      <c r="F26" s="183"/>
      <c r="G26" s="184"/>
      <c r="H26" s="185"/>
      <c r="I26" s="186"/>
      <c r="J26" s="185"/>
      <c r="L26" s="50">
        <v>20</v>
      </c>
      <c r="M26" s="34" t="s">
        <v>65</v>
      </c>
      <c r="N26" s="40"/>
      <c r="O26" s="40"/>
      <c r="P26" s="41"/>
      <c r="Q26" s="42"/>
      <c r="R26" s="43"/>
      <c r="S26" s="42"/>
      <c r="T26" s="43"/>
      <c r="U26" s="44"/>
      <c r="V26" s="44"/>
      <c r="W26" s="41"/>
      <c r="X26" s="41"/>
    </row>
    <row r="27" spans="1:24" ht="15.75" customHeight="1">
      <c r="A27" s="50">
        <v>21</v>
      </c>
      <c r="B27" s="34" t="s">
        <v>66</v>
      </c>
      <c r="C27" s="35"/>
      <c r="D27" s="30"/>
      <c r="E27" s="30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35"/>
      <c r="D28" s="30"/>
      <c r="E28" s="30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75" customHeight="1">
      <c r="A29" s="50">
        <v>23</v>
      </c>
      <c r="B29" s="34" t="s">
        <v>68</v>
      </c>
      <c r="C29" s="35"/>
      <c r="D29" s="30"/>
      <c r="E29" s="30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35"/>
      <c r="D30" s="30"/>
      <c r="E30" s="30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35"/>
      <c r="D31" s="30"/>
      <c r="E31" s="30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35"/>
      <c r="D32" s="30"/>
      <c r="E32" s="30"/>
      <c r="F32" s="36"/>
      <c r="G32" s="37"/>
      <c r="H32" s="38"/>
      <c r="I32" s="39"/>
      <c r="J32" s="38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6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130</v>
      </c>
      <c r="E3" s="11" t="s">
        <v>7</v>
      </c>
      <c r="F3" t="s">
        <v>88</v>
      </c>
      <c r="G3" s="7"/>
      <c r="L3" s="1"/>
      <c r="M3" s="11" t="s">
        <v>5</v>
      </c>
      <c r="N3" t="str">
        <f>C3</f>
        <v>WITKOWO</v>
      </c>
      <c r="P3" s="11" t="s">
        <v>7</v>
      </c>
      <c r="Q3" s="12" t="str">
        <f>F3</f>
        <v>24.09.09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127</v>
      </c>
      <c r="L4" s="1"/>
      <c r="M4" s="11" t="s">
        <v>9</v>
      </c>
      <c r="P4" s="11" t="s">
        <v>10</v>
      </c>
      <c r="Q4" s="12" t="str">
        <f>F4</f>
        <v>24.04.09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35"/>
      <c r="D8" s="30"/>
      <c r="E8" s="30"/>
      <c r="F8" s="36"/>
      <c r="G8" s="37"/>
      <c r="H8" s="38"/>
      <c r="I8" s="39"/>
      <c r="J8" s="38"/>
      <c r="K8"/>
      <c r="L8" s="33">
        <v>2</v>
      </c>
      <c r="M8" s="34" t="s">
        <v>47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75" customHeight="1">
      <c r="A9" s="47">
        <v>3</v>
      </c>
      <c r="B9" s="34" t="s">
        <v>48</v>
      </c>
      <c r="C9" s="3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75" customHeight="1">
      <c r="A10" s="47">
        <v>4</v>
      </c>
      <c r="B10" s="34" t="s">
        <v>49</v>
      </c>
      <c r="C10" s="35"/>
      <c r="D10" s="46"/>
      <c r="E10" s="46"/>
      <c r="F10" s="36"/>
      <c r="G10" s="37"/>
      <c r="H10" s="38"/>
      <c r="I10" s="39"/>
      <c r="J10" s="38"/>
      <c r="K10"/>
      <c r="L10" s="47">
        <v>4</v>
      </c>
      <c r="M10" s="34" t="s">
        <v>49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75" customHeight="1">
      <c r="A11" s="47">
        <v>5</v>
      </c>
      <c r="B11" s="48" t="s">
        <v>50</v>
      </c>
      <c r="C11" s="45">
        <v>83000</v>
      </c>
      <c r="D11" s="46">
        <v>465</v>
      </c>
      <c r="E11" s="46">
        <v>3</v>
      </c>
      <c r="F11" s="36">
        <f>D11*E11</f>
        <v>1395</v>
      </c>
      <c r="G11" s="37">
        <v>5000</v>
      </c>
      <c r="H11" s="38">
        <f>G11*10/F11</f>
        <v>35.842293906810035</v>
      </c>
      <c r="I11" s="39">
        <v>53.5</v>
      </c>
      <c r="J11" s="38">
        <f>H11*I11/100</f>
        <v>19.17562724014337</v>
      </c>
      <c r="K11"/>
      <c r="L11" s="47">
        <v>5</v>
      </c>
      <c r="M11" s="48" t="s">
        <v>50</v>
      </c>
      <c r="N11" s="201">
        <f>I11</f>
        <v>53.5</v>
      </c>
      <c r="O11" s="201">
        <f>J11</f>
        <v>19.17562724014337</v>
      </c>
      <c r="P11" s="202">
        <v>64.05</v>
      </c>
      <c r="Q11" s="203">
        <v>0.78</v>
      </c>
      <c r="R11" s="204">
        <f>O11*Q11*1000</f>
        <v>14956.989247311829</v>
      </c>
      <c r="S11" s="203">
        <v>0.68</v>
      </c>
      <c r="T11" s="204">
        <f>O11*S11*1000</f>
        <v>13039.426523297494</v>
      </c>
      <c r="U11" s="205">
        <v>48</v>
      </c>
      <c r="V11" s="205">
        <v>62</v>
      </c>
      <c r="W11" s="202">
        <v>27.31</v>
      </c>
      <c r="X11" s="200">
        <v>46.49509811401367</v>
      </c>
    </row>
    <row r="12" spans="1:24" s="6" customFormat="1" ht="15.75" customHeight="1">
      <c r="A12" s="47">
        <v>6</v>
      </c>
      <c r="B12" s="48" t="s">
        <v>51</v>
      </c>
      <c r="C12" s="45">
        <v>83000</v>
      </c>
      <c r="D12" s="46">
        <v>465</v>
      </c>
      <c r="E12" s="46">
        <v>3</v>
      </c>
      <c r="F12" s="36">
        <f>D12*E12</f>
        <v>1395</v>
      </c>
      <c r="G12" s="37">
        <v>4956</v>
      </c>
      <c r="H12" s="38">
        <f>G12*10/F12</f>
        <v>35.526881720430104</v>
      </c>
      <c r="I12" s="39">
        <v>42.01</v>
      </c>
      <c r="J12" s="38">
        <f>H12*I12/100</f>
        <v>14.924843010752687</v>
      </c>
      <c r="K12"/>
      <c r="L12" s="47">
        <v>6</v>
      </c>
      <c r="M12" s="48" t="s">
        <v>51</v>
      </c>
      <c r="N12" s="201">
        <f>I12</f>
        <v>42.01</v>
      </c>
      <c r="O12" s="201">
        <f>J12</f>
        <v>14.924843010752687</v>
      </c>
      <c r="P12" s="202">
        <v>70.58</v>
      </c>
      <c r="Q12" s="203">
        <v>0.85</v>
      </c>
      <c r="R12" s="204">
        <f>O12*Q12*1000</f>
        <v>12686.116559139784</v>
      </c>
      <c r="S12" s="203">
        <v>0.76</v>
      </c>
      <c r="T12" s="204">
        <f>O12*S12*1000</f>
        <v>11342.880688172043</v>
      </c>
      <c r="U12" s="205">
        <v>47</v>
      </c>
      <c r="V12" s="205">
        <v>65</v>
      </c>
      <c r="W12" s="202">
        <v>32.17</v>
      </c>
      <c r="X12" s="200">
        <v>38.471614837646484</v>
      </c>
    </row>
    <row r="13" spans="1:24" s="6" customFormat="1" ht="15.75" customHeight="1">
      <c r="A13" s="47">
        <v>7</v>
      </c>
      <c r="B13" s="48" t="s">
        <v>52</v>
      </c>
      <c r="C13" s="45"/>
      <c r="D13" s="46"/>
      <c r="E13" s="46"/>
      <c r="F13" s="36"/>
      <c r="G13" s="37"/>
      <c r="H13" s="38"/>
      <c r="I13" s="39"/>
      <c r="J13" s="38"/>
      <c r="K13"/>
      <c r="L13" s="47">
        <v>7</v>
      </c>
      <c r="M13" s="48" t="s">
        <v>52</v>
      </c>
      <c r="N13" s="201"/>
      <c r="O13" s="201"/>
      <c r="P13" s="202"/>
      <c r="Q13" s="203"/>
      <c r="R13" s="204"/>
      <c r="S13" s="203"/>
      <c r="T13" s="204"/>
      <c r="U13" s="206"/>
      <c r="V13" s="206"/>
      <c r="W13" s="202"/>
      <c r="X13" s="202"/>
    </row>
    <row r="14" spans="1:24" s="6" customFormat="1" ht="15.75" customHeight="1">
      <c r="A14" s="47">
        <v>8</v>
      </c>
      <c r="B14" s="48" t="s">
        <v>53</v>
      </c>
      <c r="C14" s="45">
        <v>83000</v>
      </c>
      <c r="D14" s="46">
        <v>465</v>
      </c>
      <c r="E14" s="46">
        <v>3</v>
      </c>
      <c r="F14" s="36">
        <f>D14*E14</f>
        <v>1395</v>
      </c>
      <c r="G14" s="37">
        <v>4800</v>
      </c>
      <c r="H14" s="38">
        <f>G14*10/F14</f>
        <v>34.40860215053763</v>
      </c>
      <c r="I14" s="39">
        <v>53.85</v>
      </c>
      <c r="J14" s="38">
        <f>H14*I14/100</f>
        <v>18.529032258064515</v>
      </c>
      <c r="K14"/>
      <c r="L14" s="47">
        <v>8</v>
      </c>
      <c r="M14" s="48" t="s">
        <v>53</v>
      </c>
      <c r="N14" s="201">
        <f>I14</f>
        <v>53.85</v>
      </c>
      <c r="O14" s="201">
        <f>J14</f>
        <v>18.529032258064515</v>
      </c>
      <c r="P14" s="202">
        <v>67.65</v>
      </c>
      <c r="Q14" s="203">
        <v>0.81</v>
      </c>
      <c r="R14" s="204">
        <f>O14*Q14*1000</f>
        <v>15008.516129032258</v>
      </c>
      <c r="S14" s="203">
        <v>0.72</v>
      </c>
      <c r="T14" s="204">
        <f>O14*S14*1000</f>
        <v>13340.90322580645</v>
      </c>
      <c r="U14" s="205">
        <v>50</v>
      </c>
      <c r="V14" s="205">
        <v>64</v>
      </c>
      <c r="W14" s="202">
        <v>31.39</v>
      </c>
      <c r="X14" s="200">
        <v>42.25641632080078</v>
      </c>
    </row>
    <row r="15" spans="1:24" s="6" customFormat="1" ht="15.75" customHeight="1">
      <c r="A15" s="47">
        <v>9</v>
      </c>
      <c r="B15" s="48" t="s">
        <v>54</v>
      </c>
      <c r="C15" s="45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45">
        <v>83000</v>
      </c>
      <c r="D16" s="46">
        <v>465</v>
      </c>
      <c r="E16" s="46">
        <v>3</v>
      </c>
      <c r="F16" s="36">
        <f>D16*E16</f>
        <v>1395</v>
      </c>
      <c r="G16" s="37">
        <v>5270</v>
      </c>
      <c r="H16" s="38">
        <f>G16*10/F16</f>
        <v>37.77777777777778</v>
      </c>
      <c r="I16" s="39">
        <v>46.69</v>
      </c>
      <c r="J16" s="38">
        <f>H16*I16/100</f>
        <v>17.638444444444445</v>
      </c>
      <c r="K16"/>
      <c r="L16" s="47">
        <v>10</v>
      </c>
      <c r="M16" s="34" t="s">
        <v>55</v>
      </c>
      <c r="N16" s="201">
        <f>I16</f>
        <v>46.69</v>
      </c>
      <c r="O16" s="201">
        <f>J16</f>
        <v>17.638444444444445</v>
      </c>
      <c r="P16" s="202">
        <v>70.31</v>
      </c>
      <c r="Q16" s="203">
        <v>0.84</v>
      </c>
      <c r="R16" s="204">
        <f>O16*Q16*1000</f>
        <v>14816.293333333335</v>
      </c>
      <c r="S16" s="203">
        <v>0.74</v>
      </c>
      <c r="T16" s="204">
        <f>O16*S16*1000</f>
        <v>13052.44888888889</v>
      </c>
      <c r="U16" s="205">
        <v>47</v>
      </c>
      <c r="V16" s="205">
        <v>64</v>
      </c>
      <c r="W16" s="202">
        <v>35.59</v>
      </c>
      <c r="X16" s="200">
        <v>38.942840576171875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83000</v>
      </c>
      <c r="D18" s="46">
        <v>465</v>
      </c>
      <c r="E18" s="46">
        <v>3</v>
      </c>
      <c r="F18" s="36">
        <f>D18*E18</f>
        <v>1395</v>
      </c>
      <c r="G18" s="37">
        <v>6050</v>
      </c>
      <c r="H18" s="38">
        <f>G18*10/F18</f>
        <v>43.369175627240146</v>
      </c>
      <c r="I18" s="39">
        <v>39.08</v>
      </c>
      <c r="J18" s="38">
        <f>H18*I18/100</f>
        <v>16.948673835125447</v>
      </c>
      <c r="K18"/>
      <c r="L18" s="47">
        <v>12</v>
      </c>
      <c r="M18" s="34" t="s">
        <v>57</v>
      </c>
      <c r="N18" s="201">
        <f aca="true" t="shared" si="0" ref="N18:O20">I18</f>
        <v>39.08</v>
      </c>
      <c r="O18" s="201">
        <f t="shared" si="0"/>
        <v>16.948673835125447</v>
      </c>
      <c r="P18" s="202">
        <v>68.66</v>
      </c>
      <c r="Q18" s="203">
        <v>0.82</v>
      </c>
      <c r="R18" s="204">
        <f>O18*Q18*1000</f>
        <v>13897.912544802866</v>
      </c>
      <c r="S18" s="203">
        <v>0.73</v>
      </c>
      <c r="T18" s="204">
        <f>O18*S18*1000</f>
        <v>12372.531899641575</v>
      </c>
      <c r="U18" s="205">
        <v>50</v>
      </c>
      <c r="V18" s="205">
        <v>65</v>
      </c>
      <c r="W18" s="202">
        <v>30.43</v>
      </c>
      <c r="X18" s="200">
        <v>39.747032165527344</v>
      </c>
    </row>
    <row r="19" spans="1:24" s="6" customFormat="1" ht="15.75" customHeight="1">
      <c r="A19" s="47">
        <v>13</v>
      </c>
      <c r="B19" s="34" t="s">
        <v>58</v>
      </c>
      <c r="C19" s="45">
        <v>83000</v>
      </c>
      <c r="D19" s="46">
        <v>465</v>
      </c>
      <c r="E19" s="46">
        <v>3</v>
      </c>
      <c r="F19" s="36">
        <f>D19*E19</f>
        <v>1395</v>
      </c>
      <c r="G19" s="37">
        <v>5920</v>
      </c>
      <c r="H19" s="38">
        <f>G19*10/F19</f>
        <v>42.437275985663085</v>
      </c>
      <c r="I19" s="39">
        <v>43.36</v>
      </c>
      <c r="J19" s="38">
        <f>H19*I19/100</f>
        <v>18.400802867383515</v>
      </c>
      <c r="K19"/>
      <c r="L19" s="47">
        <v>13</v>
      </c>
      <c r="M19" s="34" t="s">
        <v>58</v>
      </c>
      <c r="N19" s="201">
        <f t="shared" si="0"/>
        <v>43.36</v>
      </c>
      <c r="O19" s="201">
        <f t="shared" si="0"/>
        <v>18.400802867383515</v>
      </c>
      <c r="P19" s="202">
        <v>65.2</v>
      </c>
      <c r="Q19" s="203">
        <v>0.78</v>
      </c>
      <c r="R19" s="204">
        <f>O19*Q19*1000</f>
        <v>14352.626236559143</v>
      </c>
      <c r="S19" s="203">
        <v>0.68</v>
      </c>
      <c r="T19" s="204">
        <f>O19*S19*1000</f>
        <v>12512.545949820791</v>
      </c>
      <c r="U19" s="205">
        <v>42</v>
      </c>
      <c r="V19" s="205">
        <v>60</v>
      </c>
      <c r="W19" s="202">
        <v>26.12</v>
      </c>
      <c r="X19" s="200">
        <v>45.373287200927734</v>
      </c>
    </row>
    <row r="20" spans="1:24" s="6" customFormat="1" ht="15.75" customHeight="1">
      <c r="A20" s="47">
        <v>14</v>
      </c>
      <c r="B20" s="34" t="s">
        <v>59</v>
      </c>
      <c r="C20" s="45">
        <v>83000</v>
      </c>
      <c r="D20" s="46">
        <v>465</v>
      </c>
      <c r="E20" s="46">
        <v>3</v>
      </c>
      <c r="F20" s="36">
        <f>D20*E20</f>
        <v>1395</v>
      </c>
      <c r="G20" s="37">
        <v>5260</v>
      </c>
      <c r="H20" s="38">
        <f>G20*10/F20</f>
        <v>37.70609318996416</v>
      </c>
      <c r="I20" s="39">
        <v>45.84</v>
      </c>
      <c r="J20" s="38">
        <f>H20*I20/100</f>
        <v>17.28447311827957</v>
      </c>
      <c r="K20"/>
      <c r="L20" s="47">
        <v>14</v>
      </c>
      <c r="M20" s="34" t="s">
        <v>59</v>
      </c>
      <c r="N20" s="201">
        <f t="shared" si="0"/>
        <v>45.84</v>
      </c>
      <c r="O20" s="201">
        <f t="shared" si="0"/>
        <v>17.28447311827957</v>
      </c>
      <c r="P20" s="202">
        <v>68.44</v>
      </c>
      <c r="Q20" s="203">
        <v>0.82</v>
      </c>
      <c r="R20" s="204">
        <f>O20*Q20*1000</f>
        <v>14173.267956989248</v>
      </c>
      <c r="S20" s="203">
        <v>0.73</v>
      </c>
      <c r="T20" s="204">
        <f>O20*S20*1000</f>
        <v>12617.665376344086</v>
      </c>
      <c r="U20" s="205">
        <v>51</v>
      </c>
      <c r="V20" s="205">
        <v>64</v>
      </c>
      <c r="W20" s="202">
        <v>30.33</v>
      </c>
      <c r="X20" s="200">
        <v>41.996482849121094</v>
      </c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62"/>
      <c r="D22" s="46"/>
      <c r="E22" s="46"/>
      <c r="F22" s="36"/>
      <c r="G22" s="37"/>
      <c r="H22" s="38"/>
      <c r="I22" s="39"/>
      <c r="J22" s="38"/>
      <c r="L22" s="47">
        <v>16</v>
      </c>
      <c r="M22" s="34" t="s">
        <v>61</v>
      </c>
      <c r="N22" s="201"/>
      <c r="O22" s="201"/>
      <c r="P22" s="202"/>
      <c r="Q22" s="203"/>
      <c r="R22" s="204"/>
      <c r="S22" s="203"/>
      <c r="T22" s="204"/>
      <c r="U22" s="206"/>
      <c r="V22" s="206"/>
      <c r="W22" s="202"/>
      <c r="X22" s="202"/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>
        <v>83000</v>
      </c>
      <c r="D25" s="46">
        <v>465</v>
      </c>
      <c r="E25" s="46">
        <v>3</v>
      </c>
      <c r="F25" s="36">
        <f>D25*E25</f>
        <v>1395</v>
      </c>
      <c r="G25" s="37">
        <v>7250</v>
      </c>
      <c r="H25" s="38">
        <f>G25*10/F25</f>
        <v>51.971326164874554</v>
      </c>
      <c r="I25" s="39">
        <v>36.33</v>
      </c>
      <c r="J25" s="38">
        <f>H25*I25/100</f>
        <v>18.881182795698923</v>
      </c>
      <c r="L25" s="50">
        <v>19</v>
      </c>
      <c r="M25" s="34" t="s">
        <v>64</v>
      </c>
      <c r="N25" s="201">
        <f>I25</f>
        <v>36.33</v>
      </c>
      <c r="O25" s="201">
        <f>J25</f>
        <v>18.881182795698923</v>
      </c>
      <c r="P25" s="202">
        <v>68.42</v>
      </c>
      <c r="Q25" s="203">
        <v>0.83</v>
      </c>
      <c r="R25" s="204">
        <f>O25*Q25*1000</f>
        <v>15671.381720430105</v>
      </c>
      <c r="S25" s="203">
        <v>0.74</v>
      </c>
      <c r="T25" s="204">
        <f>O25*S25*1000</f>
        <v>13972.075268817203</v>
      </c>
      <c r="U25" s="205">
        <v>47</v>
      </c>
      <c r="V25" s="205">
        <v>64</v>
      </c>
      <c r="W25" s="202">
        <v>31.03</v>
      </c>
      <c r="X25" s="200">
        <v>39.26810836791992</v>
      </c>
    </row>
    <row r="26" spans="1:24" ht="15.75" customHeight="1">
      <c r="A26" s="50">
        <v>20</v>
      </c>
      <c r="B26" s="34" t="s">
        <v>65</v>
      </c>
      <c r="C26" s="45">
        <v>83000</v>
      </c>
      <c r="D26" s="46">
        <v>465</v>
      </c>
      <c r="E26" s="46">
        <v>3</v>
      </c>
      <c r="F26" s="36">
        <f>D26*E26</f>
        <v>1395</v>
      </c>
      <c r="G26" s="37">
        <v>6410</v>
      </c>
      <c r="H26" s="38">
        <f>G26*10/F26</f>
        <v>45.94982078853047</v>
      </c>
      <c r="I26" s="39">
        <v>36.54</v>
      </c>
      <c r="J26" s="38">
        <f>H26*I26/100</f>
        <v>16.790064516129032</v>
      </c>
      <c r="L26" s="50">
        <v>20</v>
      </c>
      <c r="M26" s="34" t="s">
        <v>65</v>
      </c>
      <c r="N26" s="201">
        <f>I26</f>
        <v>36.54</v>
      </c>
      <c r="O26" s="201">
        <f>J26</f>
        <v>16.790064516129032</v>
      </c>
      <c r="P26" s="202">
        <v>61.95</v>
      </c>
      <c r="Q26" s="203">
        <v>0.76</v>
      </c>
      <c r="R26" s="204">
        <f>O26*Q26*1000</f>
        <v>12760.449032258064</v>
      </c>
      <c r="S26" s="203">
        <v>0.66</v>
      </c>
      <c r="T26" s="204">
        <f>O26*S26*1000</f>
        <v>11081.442580645162</v>
      </c>
      <c r="U26" s="205">
        <v>45</v>
      </c>
      <c r="V26" s="205">
        <v>60</v>
      </c>
      <c r="W26" s="202">
        <v>17.93</v>
      </c>
      <c r="X26" s="200">
        <v>51.225547790527344</v>
      </c>
    </row>
    <row r="27" spans="1:24" ht="15.75" customHeight="1">
      <c r="A27" s="50">
        <v>21</v>
      </c>
      <c r="B27" s="34" t="s">
        <v>66</v>
      </c>
      <c r="C27" s="35"/>
      <c r="D27" s="30"/>
      <c r="E27" s="30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35"/>
      <c r="D28" s="30"/>
      <c r="E28" s="30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75" customHeight="1">
      <c r="A29" s="50">
        <v>23</v>
      </c>
      <c r="B29" s="34" t="s">
        <v>68</v>
      </c>
      <c r="C29" s="35"/>
      <c r="D29" s="30"/>
      <c r="E29" s="30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35"/>
      <c r="D30" s="30"/>
      <c r="E30" s="30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35"/>
      <c r="D31" s="30"/>
      <c r="E31" s="30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35"/>
      <c r="D32" s="30"/>
      <c r="E32" s="30"/>
      <c r="F32" s="36"/>
      <c r="G32" s="37"/>
      <c r="H32" s="38"/>
      <c r="I32" s="39"/>
      <c r="J32" s="38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7"/>
  <dimension ref="A1:X44"/>
  <sheetViews>
    <sheetView showGridLines="0" zoomScaleSheetLayoutView="100" workbookViewId="0" topLeftCell="I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131</v>
      </c>
      <c r="E3" s="11" t="s">
        <v>7</v>
      </c>
      <c r="F3" t="s">
        <v>132</v>
      </c>
      <c r="G3" s="7"/>
      <c r="L3" s="1"/>
      <c r="M3" s="11" t="s">
        <v>5</v>
      </c>
      <c r="N3" t="str">
        <f>C3</f>
        <v>SKRODZKI</v>
      </c>
      <c r="P3" s="11" t="s">
        <v>7</v>
      </c>
      <c r="Q3" s="12" t="str">
        <f>F3</f>
        <v>16.10.09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129</v>
      </c>
      <c r="L4" s="1"/>
      <c r="M4" s="11" t="s">
        <v>9</v>
      </c>
      <c r="P4" s="11" t="s">
        <v>10</v>
      </c>
      <c r="Q4" s="12" t="str">
        <f>F4</f>
        <v>29.04.09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 thickBo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66">
        <v>80000</v>
      </c>
      <c r="D7" s="67">
        <v>198</v>
      </c>
      <c r="E7" s="68">
        <v>6</v>
      </c>
      <c r="F7" s="36">
        <f>D7*E7</f>
        <v>1188</v>
      </c>
      <c r="G7" s="69">
        <v>5070</v>
      </c>
      <c r="H7" s="38">
        <f>G7*10/F7</f>
        <v>42.676767676767675</v>
      </c>
      <c r="I7" s="70">
        <v>42.77</v>
      </c>
      <c r="J7" s="38">
        <f>H7*I7/100</f>
        <v>18.252853535353537</v>
      </c>
      <c r="K7"/>
      <c r="L7" s="33">
        <v>1</v>
      </c>
      <c r="M7" s="34" t="s">
        <v>46</v>
      </c>
      <c r="N7" s="201">
        <f aca="true" t="shared" si="0" ref="N7:O10">I7</f>
        <v>42.77</v>
      </c>
      <c r="O7" s="201">
        <f t="shared" si="0"/>
        <v>18.252853535353537</v>
      </c>
      <c r="P7" s="202">
        <v>71.83</v>
      </c>
      <c r="Q7" s="203">
        <v>0.84</v>
      </c>
      <c r="R7" s="204">
        <f>O7*Q7*1000</f>
        <v>15332.39696969697</v>
      </c>
      <c r="S7" s="203">
        <v>0.75</v>
      </c>
      <c r="T7" s="204">
        <f>O7*S7*1000</f>
        <v>13689.640151515154</v>
      </c>
      <c r="U7" s="205">
        <v>38</v>
      </c>
      <c r="V7" s="205">
        <v>62</v>
      </c>
      <c r="W7" s="202">
        <v>34.34</v>
      </c>
      <c r="X7" s="200">
        <v>39.00785827636719</v>
      </c>
    </row>
    <row r="8" spans="1:24" s="6" customFormat="1" ht="15.75" customHeight="1">
      <c r="A8" s="33">
        <v>2</v>
      </c>
      <c r="B8" s="34" t="s">
        <v>47</v>
      </c>
      <c r="C8" s="45">
        <v>80000</v>
      </c>
      <c r="D8" s="46">
        <v>198</v>
      </c>
      <c r="E8" s="46">
        <v>6</v>
      </c>
      <c r="F8" s="36">
        <f>D8*E8</f>
        <v>1188</v>
      </c>
      <c r="G8" s="37">
        <v>5140</v>
      </c>
      <c r="H8" s="38">
        <f>G8*10/F8</f>
        <v>43.26599326599327</v>
      </c>
      <c r="I8" s="39">
        <v>39.73</v>
      </c>
      <c r="J8" s="38">
        <f>H8*I8/100</f>
        <v>17.189579124579122</v>
      </c>
      <c r="K8"/>
      <c r="L8" s="33">
        <v>2</v>
      </c>
      <c r="M8" s="34" t="s">
        <v>47</v>
      </c>
      <c r="N8" s="201">
        <f t="shared" si="0"/>
        <v>39.73</v>
      </c>
      <c r="O8" s="201">
        <f t="shared" si="0"/>
        <v>17.189579124579122</v>
      </c>
      <c r="P8" s="202">
        <v>71.5</v>
      </c>
      <c r="Q8" s="203">
        <v>0.82</v>
      </c>
      <c r="R8" s="204">
        <f>O8*Q8*1000</f>
        <v>14095.45488215488</v>
      </c>
      <c r="S8" s="203">
        <v>0.72</v>
      </c>
      <c r="T8" s="204">
        <f>O8*S8*1000</f>
        <v>12376.496969696967</v>
      </c>
      <c r="U8" s="205">
        <v>40</v>
      </c>
      <c r="V8" s="205">
        <v>61</v>
      </c>
      <c r="W8" s="202">
        <v>27.09</v>
      </c>
      <c r="X8" s="200">
        <v>42.86540222167969</v>
      </c>
    </row>
    <row r="9" spans="1:24" s="6" customFormat="1" ht="15.75" customHeight="1">
      <c r="A9" s="47">
        <v>3</v>
      </c>
      <c r="B9" s="34" t="s">
        <v>48</v>
      </c>
      <c r="C9" s="45">
        <v>80000</v>
      </c>
      <c r="D9" s="46">
        <v>198</v>
      </c>
      <c r="E9" s="46">
        <v>6</v>
      </c>
      <c r="F9" s="36">
        <f>D9*E9</f>
        <v>1188</v>
      </c>
      <c r="G9" s="37">
        <v>5320</v>
      </c>
      <c r="H9" s="38">
        <f>G9*10/F9</f>
        <v>44.78114478114478</v>
      </c>
      <c r="I9" s="39">
        <v>39.79</v>
      </c>
      <c r="J9" s="38">
        <f>H9*I9/100</f>
        <v>17.818417508417507</v>
      </c>
      <c r="K9"/>
      <c r="L9" s="47">
        <v>3</v>
      </c>
      <c r="M9" s="34" t="s">
        <v>48</v>
      </c>
      <c r="N9" s="201">
        <f t="shared" si="0"/>
        <v>39.79</v>
      </c>
      <c r="O9" s="201">
        <f t="shared" si="0"/>
        <v>17.818417508417507</v>
      </c>
      <c r="P9" s="202">
        <v>68.46</v>
      </c>
      <c r="Q9" s="203">
        <v>0.82</v>
      </c>
      <c r="R9" s="204">
        <f>O9*Q9*1000</f>
        <v>14611.102356902355</v>
      </c>
      <c r="S9" s="203">
        <v>0.72</v>
      </c>
      <c r="T9" s="204">
        <f>O9*S9*1000</f>
        <v>12829.260606060605</v>
      </c>
      <c r="U9" s="205">
        <v>34</v>
      </c>
      <c r="V9" s="205">
        <v>60</v>
      </c>
      <c r="W9" s="202">
        <v>31.26</v>
      </c>
      <c r="X9" s="200">
        <v>42.56244659423828</v>
      </c>
    </row>
    <row r="10" spans="1:24" s="6" customFormat="1" ht="15.75" customHeight="1">
      <c r="A10" s="47">
        <v>4</v>
      </c>
      <c r="B10" s="34" t="s">
        <v>49</v>
      </c>
      <c r="C10" s="45">
        <v>80000</v>
      </c>
      <c r="D10" s="46">
        <v>198</v>
      </c>
      <c r="E10" s="46">
        <v>6</v>
      </c>
      <c r="F10" s="36">
        <f>D10*E10</f>
        <v>1188</v>
      </c>
      <c r="G10" s="37">
        <v>5275</v>
      </c>
      <c r="H10" s="38">
        <f>G10*10/F10</f>
        <v>44.4023569023569</v>
      </c>
      <c r="I10" s="39">
        <v>34.2</v>
      </c>
      <c r="J10" s="38">
        <f>H10*I10/100</f>
        <v>15.18560606060606</v>
      </c>
      <c r="K10"/>
      <c r="L10" s="47">
        <v>4</v>
      </c>
      <c r="M10" s="34" t="s">
        <v>49</v>
      </c>
      <c r="N10" s="201">
        <f t="shared" si="0"/>
        <v>34.2</v>
      </c>
      <c r="O10" s="201">
        <f t="shared" si="0"/>
        <v>15.18560606060606</v>
      </c>
      <c r="P10" s="202">
        <v>70.15</v>
      </c>
      <c r="Q10" s="203">
        <v>0.83</v>
      </c>
      <c r="R10" s="204">
        <f>O10*Q10*1000</f>
        <v>12604.05303030303</v>
      </c>
      <c r="S10" s="203">
        <v>0.73</v>
      </c>
      <c r="T10" s="204">
        <f>O10*S10*1000</f>
        <v>11085.492424242424</v>
      </c>
      <c r="U10" s="205">
        <v>42</v>
      </c>
      <c r="V10" s="205">
        <v>63</v>
      </c>
      <c r="W10" s="202">
        <v>30.13</v>
      </c>
      <c r="X10" s="200">
        <v>42.441890716552734</v>
      </c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45">
        <v>80000</v>
      </c>
      <c r="D12" s="46">
        <v>198</v>
      </c>
      <c r="E12" s="46">
        <v>6</v>
      </c>
      <c r="F12" s="36">
        <f>D12*E12</f>
        <v>1188</v>
      </c>
      <c r="G12" s="37">
        <v>5200</v>
      </c>
      <c r="H12" s="38">
        <f>G12*10/F12</f>
        <v>43.77104377104377</v>
      </c>
      <c r="I12" s="39">
        <v>36.73</v>
      </c>
      <c r="J12" s="38">
        <f>H12*I12/100</f>
        <v>16.077104377104376</v>
      </c>
      <c r="K12"/>
      <c r="L12" s="47">
        <v>6</v>
      </c>
      <c r="M12" s="48" t="s">
        <v>51</v>
      </c>
      <c r="N12" s="201">
        <f>I12</f>
        <v>36.73</v>
      </c>
      <c r="O12" s="201">
        <f>J12</f>
        <v>16.077104377104376</v>
      </c>
      <c r="P12" s="202">
        <v>71.49</v>
      </c>
      <c r="Q12" s="203">
        <v>0.84</v>
      </c>
      <c r="R12" s="204">
        <f>O12*Q12*1000</f>
        <v>13504.767676767677</v>
      </c>
      <c r="S12" s="203">
        <v>0.74</v>
      </c>
      <c r="T12" s="204">
        <f>O12*S12*1000</f>
        <v>11897.057239057238</v>
      </c>
      <c r="U12" s="205">
        <v>41</v>
      </c>
      <c r="V12" s="205">
        <v>63</v>
      </c>
      <c r="W12" s="202">
        <v>28.79</v>
      </c>
      <c r="X12" s="200">
        <v>41.58183670043945</v>
      </c>
    </row>
    <row r="13" spans="1:24" s="6" customFormat="1" ht="15.75" customHeight="1">
      <c r="A13" s="47">
        <v>7</v>
      </c>
      <c r="B13" s="48" t="s">
        <v>52</v>
      </c>
      <c r="C13" s="45"/>
      <c r="D13" s="46"/>
      <c r="E13" s="46"/>
      <c r="F13" s="36"/>
      <c r="G13" s="37"/>
      <c r="H13" s="38"/>
      <c r="I13" s="39"/>
      <c r="J13" s="38"/>
      <c r="K13"/>
      <c r="L13" s="47">
        <v>7</v>
      </c>
      <c r="M13" s="48" t="s">
        <v>52</v>
      </c>
      <c r="N13" s="201"/>
      <c r="O13" s="201"/>
      <c r="P13" s="202"/>
      <c r="Q13" s="203"/>
      <c r="R13" s="204"/>
      <c r="S13" s="203"/>
      <c r="T13" s="204"/>
      <c r="U13" s="206"/>
      <c r="V13" s="206"/>
      <c r="W13" s="202"/>
      <c r="X13" s="202"/>
    </row>
    <row r="14" spans="1:24" s="6" customFormat="1" ht="15.75" customHeight="1">
      <c r="A14" s="47">
        <v>8</v>
      </c>
      <c r="B14" s="48" t="s">
        <v>53</v>
      </c>
      <c r="C14" s="45">
        <v>80000</v>
      </c>
      <c r="D14" s="46">
        <v>198</v>
      </c>
      <c r="E14" s="46">
        <v>6</v>
      </c>
      <c r="F14" s="36">
        <f>D14*E14</f>
        <v>1188</v>
      </c>
      <c r="G14" s="37">
        <v>5365</v>
      </c>
      <c r="H14" s="38">
        <f>G14*10/F14</f>
        <v>45.15993265993266</v>
      </c>
      <c r="I14" s="39">
        <v>32.82</v>
      </c>
      <c r="J14" s="38">
        <f>H14*I14/100</f>
        <v>14.821489898989899</v>
      </c>
      <c r="K14"/>
      <c r="L14" s="47">
        <v>8</v>
      </c>
      <c r="M14" s="48" t="s">
        <v>53</v>
      </c>
      <c r="N14" s="201">
        <f>I14</f>
        <v>32.82</v>
      </c>
      <c r="O14" s="201">
        <f>J14</f>
        <v>14.821489898989899</v>
      </c>
      <c r="P14" s="202">
        <v>71.3</v>
      </c>
      <c r="Q14" s="203">
        <v>0.84</v>
      </c>
      <c r="R14" s="204">
        <f>O14*Q14*1000</f>
        <v>12450.051515151514</v>
      </c>
      <c r="S14" s="203">
        <v>0.74</v>
      </c>
      <c r="T14" s="204">
        <f>O14*S14*1000</f>
        <v>10967.902525252524</v>
      </c>
      <c r="U14" s="205">
        <v>42</v>
      </c>
      <c r="V14" s="205">
        <v>63</v>
      </c>
      <c r="W14" s="202">
        <v>25.93</v>
      </c>
      <c r="X14" s="200">
        <v>39.92521286010742</v>
      </c>
    </row>
    <row r="15" spans="1:24" s="6" customFormat="1" ht="15.75" customHeight="1">
      <c r="A15" s="47">
        <v>9</v>
      </c>
      <c r="B15" s="48" t="s">
        <v>54</v>
      </c>
      <c r="C15" s="45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45">
        <v>80000</v>
      </c>
      <c r="D16" s="46">
        <v>198</v>
      </c>
      <c r="E16" s="46">
        <v>6</v>
      </c>
      <c r="F16" s="36">
        <f>D16*E16</f>
        <v>1188</v>
      </c>
      <c r="G16" s="37">
        <v>5335</v>
      </c>
      <c r="H16" s="38">
        <f>G16*10/F16</f>
        <v>44.907407407407405</v>
      </c>
      <c r="I16" s="39">
        <v>33.63</v>
      </c>
      <c r="J16" s="38">
        <f>H16*I16/100</f>
        <v>15.102361111111112</v>
      </c>
      <c r="K16"/>
      <c r="L16" s="47">
        <v>10</v>
      </c>
      <c r="M16" s="34" t="s">
        <v>55</v>
      </c>
      <c r="N16" s="201">
        <f>I16</f>
        <v>33.63</v>
      </c>
      <c r="O16" s="201">
        <f>J16</f>
        <v>15.102361111111112</v>
      </c>
      <c r="P16" s="202">
        <v>70.6</v>
      </c>
      <c r="Q16" s="203">
        <v>0.82</v>
      </c>
      <c r="R16" s="204">
        <f>O16*Q16*1000</f>
        <v>12383.93611111111</v>
      </c>
      <c r="S16" s="203">
        <v>0.72</v>
      </c>
      <c r="T16" s="204">
        <f>O16*S16*1000</f>
        <v>10873.699999999999</v>
      </c>
      <c r="U16" s="205">
        <v>36</v>
      </c>
      <c r="V16" s="205">
        <v>60</v>
      </c>
      <c r="W16" s="202">
        <v>26.02</v>
      </c>
      <c r="X16" s="200">
        <v>42.86363983154297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80000</v>
      </c>
      <c r="D18" s="46">
        <v>198</v>
      </c>
      <c r="E18" s="46">
        <v>6</v>
      </c>
      <c r="F18" s="36">
        <f>D18*E18</f>
        <v>1188</v>
      </c>
      <c r="G18" s="37">
        <v>5395</v>
      </c>
      <c r="H18" s="38">
        <f>G18*10/F18</f>
        <v>45.41245791245791</v>
      </c>
      <c r="I18" s="39">
        <v>35.48</v>
      </c>
      <c r="J18" s="38">
        <f>H18*I18/100</f>
        <v>16.112340067340064</v>
      </c>
      <c r="K18"/>
      <c r="L18" s="47">
        <v>12</v>
      </c>
      <c r="M18" s="34" t="s">
        <v>57</v>
      </c>
      <c r="N18" s="201">
        <f>I18</f>
        <v>35.48</v>
      </c>
      <c r="O18" s="201">
        <f>J18</f>
        <v>16.112340067340064</v>
      </c>
      <c r="P18" s="202">
        <v>72.16</v>
      </c>
      <c r="Q18" s="203">
        <v>0.83</v>
      </c>
      <c r="R18" s="204">
        <f>O18*Q18*1000</f>
        <v>13373.242255892252</v>
      </c>
      <c r="S18" s="203">
        <v>0.73</v>
      </c>
      <c r="T18" s="204">
        <f>O18*S18*1000</f>
        <v>11762.008249158245</v>
      </c>
      <c r="U18" s="205">
        <v>45</v>
      </c>
      <c r="V18" s="205">
        <v>64</v>
      </c>
      <c r="W18" s="202">
        <v>26.13</v>
      </c>
      <c r="X18" s="200">
        <v>40.80928039550781</v>
      </c>
    </row>
    <row r="19" spans="1:24" s="6" customFormat="1" ht="15.75" customHeight="1">
      <c r="A19" s="47">
        <v>13</v>
      </c>
      <c r="B19" s="34" t="s">
        <v>58</v>
      </c>
      <c r="C19" s="45"/>
      <c r="D19" s="46"/>
      <c r="E19" s="46"/>
      <c r="F19" s="36"/>
      <c r="G19" s="37"/>
      <c r="H19" s="38"/>
      <c r="I19" s="39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62">
        <v>80000</v>
      </c>
      <c r="D22" s="46">
        <v>198</v>
      </c>
      <c r="E22" s="46">
        <v>6</v>
      </c>
      <c r="F22" s="36">
        <f>D22*E22</f>
        <v>1188</v>
      </c>
      <c r="G22" s="37">
        <v>5310</v>
      </c>
      <c r="H22" s="38">
        <f>G22*10/F22</f>
        <v>44.696969696969695</v>
      </c>
      <c r="I22" s="39">
        <v>34.5</v>
      </c>
      <c r="J22" s="38">
        <f>H22*I22/100</f>
        <v>15.420454545454545</v>
      </c>
      <c r="L22" s="47">
        <v>16</v>
      </c>
      <c r="M22" s="34" t="s">
        <v>61</v>
      </c>
      <c r="N22" s="201">
        <f>I22</f>
        <v>34.5</v>
      </c>
      <c r="O22" s="201">
        <f>J22</f>
        <v>15.420454545454545</v>
      </c>
      <c r="P22" s="202">
        <v>70.31</v>
      </c>
      <c r="Q22" s="203">
        <v>0.83</v>
      </c>
      <c r="R22" s="204">
        <f>O22*Q22*1000</f>
        <v>12798.977272727272</v>
      </c>
      <c r="S22" s="203">
        <v>0.73</v>
      </c>
      <c r="T22" s="204">
        <f>O22*S22*1000</f>
        <v>11256.931818181818</v>
      </c>
      <c r="U22" s="205">
        <v>41</v>
      </c>
      <c r="V22" s="205">
        <v>62</v>
      </c>
      <c r="W22" s="202">
        <v>32.06</v>
      </c>
      <c r="X22" s="200">
        <v>40.80722427368164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/>
      <c r="D25" s="46"/>
      <c r="E25" s="46"/>
      <c r="F25" s="36"/>
      <c r="G25" s="37"/>
      <c r="H25" s="38"/>
      <c r="I25" s="39"/>
      <c r="J25" s="38"/>
      <c r="L25" s="50">
        <v>19</v>
      </c>
      <c r="M25" s="34" t="s">
        <v>64</v>
      </c>
      <c r="N25" s="201"/>
      <c r="O25" s="201"/>
      <c r="P25" s="202"/>
      <c r="Q25" s="203"/>
      <c r="R25" s="204"/>
      <c r="S25" s="203"/>
      <c r="T25" s="204"/>
      <c r="U25" s="206"/>
      <c r="V25" s="206"/>
      <c r="W25" s="202"/>
      <c r="X25" s="202"/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51">
        <v>80000</v>
      </c>
      <c r="D32" s="46">
        <v>198</v>
      </c>
      <c r="E32" s="46">
        <v>6</v>
      </c>
      <c r="F32" s="36">
        <f>D32*E32</f>
        <v>1188</v>
      </c>
      <c r="G32" s="37">
        <v>5290</v>
      </c>
      <c r="H32" s="38">
        <f>G32*10/F32</f>
        <v>44.52861952861953</v>
      </c>
      <c r="I32" s="39">
        <v>37.04</v>
      </c>
      <c r="J32" s="38">
        <f>H32*I32/100</f>
        <v>16.493400673400675</v>
      </c>
      <c r="L32" s="50">
        <v>26</v>
      </c>
      <c r="M32" s="34" t="s">
        <v>71</v>
      </c>
      <c r="N32" s="201">
        <f>I32</f>
        <v>37.04</v>
      </c>
      <c r="O32" s="201">
        <f>J32</f>
        <v>16.493400673400675</v>
      </c>
      <c r="P32" s="202">
        <v>73.18</v>
      </c>
      <c r="Q32" s="203">
        <v>0.84</v>
      </c>
      <c r="R32" s="204">
        <f>O32*Q32*1000</f>
        <v>13854.456565656566</v>
      </c>
      <c r="S32" s="203">
        <v>0.75</v>
      </c>
      <c r="T32" s="204">
        <f>O32*S32*1000</f>
        <v>12370.050505050507</v>
      </c>
      <c r="U32" s="205">
        <v>47</v>
      </c>
      <c r="V32" s="205">
        <v>65</v>
      </c>
      <c r="W32" s="202">
        <v>29.79</v>
      </c>
      <c r="X32" s="200">
        <v>39.29014205932617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0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E3" s="11" t="s">
        <v>7</v>
      </c>
      <c r="F3" t="s">
        <v>85</v>
      </c>
      <c r="G3" s="7"/>
      <c r="L3" s="1"/>
      <c r="M3" s="11" t="s">
        <v>5</v>
      </c>
      <c r="N3">
        <f>C3</f>
        <v>0</v>
      </c>
      <c r="P3" s="11" t="s">
        <v>7</v>
      </c>
      <c r="Q3" s="12" t="str">
        <f>F3</f>
        <v>06.10.09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86</v>
      </c>
      <c r="L4" s="1"/>
      <c r="M4" s="11" t="s">
        <v>9</v>
      </c>
      <c r="P4" s="11" t="s">
        <v>10</v>
      </c>
      <c r="Q4" s="12" t="str">
        <f>F4</f>
        <v>05.05.09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201"/>
      <c r="O7" s="201"/>
      <c r="P7" s="202"/>
      <c r="Q7" s="203"/>
      <c r="R7" s="204"/>
      <c r="S7" s="203"/>
      <c r="T7" s="204"/>
      <c r="U7" s="206"/>
      <c r="V7" s="206"/>
      <c r="W7" s="202"/>
      <c r="X7" s="202"/>
    </row>
    <row r="8" spans="1:24" s="6" customFormat="1" ht="15.75" customHeight="1">
      <c r="A8" s="33">
        <v>2</v>
      </c>
      <c r="B8" s="34" t="s">
        <v>47</v>
      </c>
      <c r="C8" s="45">
        <v>90500</v>
      </c>
      <c r="D8" s="46">
        <v>158</v>
      </c>
      <c r="E8" s="46">
        <v>3</v>
      </c>
      <c r="F8" s="36">
        <f>D8*E8</f>
        <v>474</v>
      </c>
      <c r="G8" s="37">
        <v>2361</v>
      </c>
      <c r="H8" s="38">
        <f>G8*10/F8</f>
        <v>49.81012658227848</v>
      </c>
      <c r="I8" s="39">
        <v>40.88</v>
      </c>
      <c r="J8" s="38">
        <f>H8*I8/100</f>
        <v>20.362379746835444</v>
      </c>
      <c r="K8"/>
      <c r="L8" s="33">
        <v>2</v>
      </c>
      <c r="M8" s="34" t="s">
        <v>47</v>
      </c>
      <c r="N8" s="201">
        <f>I8</f>
        <v>40.88</v>
      </c>
      <c r="O8" s="201">
        <f>J8</f>
        <v>20.362379746835444</v>
      </c>
      <c r="P8" s="202">
        <v>61.77</v>
      </c>
      <c r="Q8" s="203">
        <v>0.8</v>
      </c>
      <c r="R8" s="204">
        <f>O8*Q8*1000</f>
        <v>16289.903797468356</v>
      </c>
      <c r="S8" s="203">
        <v>0.7</v>
      </c>
      <c r="T8" s="204">
        <f>O8*S8*1000</f>
        <v>14253.66582278481</v>
      </c>
      <c r="U8" s="205">
        <v>50</v>
      </c>
      <c r="V8" s="205">
        <v>63</v>
      </c>
      <c r="W8" s="202">
        <v>31.05</v>
      </c>
      <c r="X8" s="200">
        <v>47.115135192871094</v>
      </c>
    </row>
    <row r="9" spans="1:24" s="6" customFormat="1" ht="15.75" customHeight="1">
      <c r="A9" s="47">
        <v>3</v>
      </c>
      <c r="B9" s="34" t="s">
        <v>48</v>
      </c>
      <c r="C9" s="4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201"/>
      <c r="O9" s="201"/>
      <c r="P9" s="202"/>
      <c r="Q9" s="203"/>
      <c r="R9" s="204"/>
      <c r="S9" s="203"/>
      <c r="T9" s="204"/>
      <c r="U9" s="206"/>
      <c r="V9" s="206"/>
      <c r="W9" s="202"/>
      <c r="X9" s="202"/>
    </row>
    <row r="10" spans="1:24" s="6" customFormat="1" ht="15.75" customHeight="1">
      <c r="A10" s="47">
        <v>4</v>
      </c>
      <c r="B10" s="34" t="s">
        <v>49</v>
      </c>
      <c r="C10" s="45"/>
      <c r="D10" s="46"/>
      <c r="E10" s="46"/>
      <c r="F10" s="36"/>
      <c r="G10" s="37"/>
      <c r="H10" s="38"/>
      <c r="I10" s="39"/>
      <c r="J10" s="38"/>
      <c r="K10"/>
      <c r="L10" s="47">
        <v>4</v>
      </c>
      <c r="M10" s="34" t="s">
        <v>49</v>
      </c>
      <c r="N10" s="201"/>
      <c r="O10" s="201"/>
      <c r="P10" s="202"/>
      <c r="Q10" s="203"/>
      <c r="R10" s="204"/>
      <c r="S10" s="203"/>
      <c r="T10" s="204"/>
      <c r="U10" s="206"/>
      <c r="V10" s="206"/>
      <c r="W10" s="202"/>
      <c r="X10" s="202"/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45"/>
      <c r="D12" s="46"/>
      <c r="E12" s="46"/>
      <c r="F12" s="36"/>
      <c r="G12" s="37"/>
      <c r="H12" s="38"/>
      <c r="I12" s="39"/>
      <c r="J12" s="38"/>
      <c r="K12"/>
      <c r="L12" s="47">
        <v>6</v>
      </c>
      <c r="M12" s="48" t="s">
        <v>51</v>
      </c>
      <c r="N12" s="201"/>
      <c r="O12" s="201"/>
      <c r="P12" s="202"/>
      <c r="Q12" s="203"/>
      <c r="R12" s="204"/>
      <c r="S12" s="203"/>
      <c r="T12" s="204"/>
      <c r="U12" s="206"/>
      <c r="V12" s="206"/>
      <c r="W12" s="202"/>
      <c r="X12" s="202"/>
    </row>
    <row r="13" spans="1:24" s="6" customFormat="1" ht="15.75" customHeight="1">
      <c r="A13" s="47">
        <v>7</v>
      </c>
      <c r="B13" s="48" t="s">
        <v>52</v>
      </c>
      <c r="C13" s="45">
        <v>90500</v>
      </c>
      <c r="D13" s="46">
        <v>156.5</v>
      </c>
      <c r="E13" s="46">
        <v>3</v>
      </c>
      <c r="F13" s="36">
        <f>D13*E13</f>
        <v>469.5</v>
      </c>
      <c r="G13" s="37">
        <v>2427</v>
      </c>
      <c r="H13" s="38">
        <f>G13*10/F13</f>
        <v>51.69329073482428</v>
      </c>
      <c r="I13" s="39">
        <v>36.01</v>
      </c>
      <c r="J13" s="38">
        <f>H13*I13/100</f>
        <v>18.614753993610222</v>
      </c>
      <c r="K13"/>
      <c r="L13" s="47">
        <v>7</v>
      </c>
      <c r="M13" s="48" t="s">
        <v>52</v>
      </c>
      <c r="N13" s="201">
        <f aca="true" t="shared" si="0" ref="N13:O16">I13</f>
        <v>36.01</v>
      </c>
      <c r="O13" s="201">
        <f t="shared" si="0"/>
        <v>18.614753993610222</v>
      </c>
      <c r="P13" s="202">
        <v>60.72</v>
      </c>
      <c r="Q13" s="203">
        <v>0.8</v>
      </c>
      <c r="R13" s="204">
        <f>O13*Q13*1000</f>
        <v>14891.803194888178</v>
      </c>
      <c r="S13" s="203">
        <v>0.7</v>
      </c>
      <c r="T13" s="204">
        <f>O13*S13*1000</f>
        <v>13030.327795527155</v>
      </c>
      <c r="U13" s="205">
        <v>58</v>
      </c>
      <c r="V13" s="205">
        <v>66</v>
      </c>
      <c r="W13" s="202">
        <v>28.71</v>
      </c>
      <c r="X13" s="200">
        <v>48.2664909362793</v>
      </c>
    </row>
    <row r="14" spans="1:24" s="6" customFormat="1" ht="15.75" customHeight="1">
      <c r="A14" s="47">
        <v>8</v>
      </c>
      <c r="B14" s="48" t="s">
        <v>53</v>
      </c>
      <c r="C14" s="45">
        <v>90500</v>
      </c>
      <c r="D14" s="46">
        <v>157</v>
      </c>
      <c r="E14" s="46">
        <v>3</v>
      </c>
      <c r="F14" s="36">
        <f>D14*E14</f>
        <v>471</v>
      </c>
      <c r="G14" s="37">
        <v>2543</v>
      </c>
      <c r="H14" s="38">
        <f>G14*10/F14</f>
        <v>53.99150743099788</v>
      </c>
      <c r="I14" s="39">
        <v>37.78</v>
      </c>
      <c r="J14" s="38">
        <f>H14*I14/100</f>
        <v>20.397991507431</v>
      </c>
      <c r="K14"/>
      <c r="L14" s="47">
        <v>8</v>
      </c>
      <c r="M14" s="48" t="s">
        <v>53</v>
      </c>
      <c r="N14" s="201">
        <f t="shared" si="0"/>
        <v>37.78</v>
      </c>
      <c r="O14" s="201">
        <f t="shared" si="0"/>
        <v>20.397991507431</v>
      </c>
      <c r="P14" s="202">
        <v>60.48</v>
      </c>
      <c r="Q14" s="203">
        <v>0.78</v>
      </c>
      <c r="R14" s="204">
        <f>O14*Q14*1000</f>
        <v>15910.433375796181</v>
      </c>
      <c r="S14" s="203">
        <v>0.68</v>
      </c>
      <c r="T14" s="204">
        <f>O14*S14*1000</f>
        <v>13870.634225053083</v>
      </c>
      <c r="U14" s="205">
        <v>50</v>
      </c>
      <c r="V14" s="205">
        <v>63</v>
      </c>
      <c r="W14" s="202">
        <v>27.96</v>
      </c>
      <c r="X14" s="200">
        <v>50.72150802612305</v>
      </c>
    </row>
    <row r="15" spans="1:24" s="6" customFormat="1" ht="15.75" customHeight="1">
      <c r="A15" s="47">
        <v>9</v>
      </c>
      <c r="B15" s="48" t="s">
        <v>54</v>
      </c>
      <c r="C15" s="45">
        <v>90500</v>
      </c>
      <c r="D15" s="46">
        <v>161</v>
      </c>
      <c r="E15" s="46">
        <v>3</v>
      </c>
      <c r="F15" s="36">
        <f>D15*E15</f>
        <v>483</v>
      </c>
      <c r="G15" s="37">
        <v>2348</v>
      </c>
      <c r="H15" s="38">
        <f>G15*10/F15</f>
        <v>48.612836438923395</v>
      </c>
      <c r="I15" s="39">
        <v>34.8</v>
      </c>
      <c r="J15" s="38">
        <f>H15*I15/100</f>
        <v>16.91726708074534</v>
      </c>
      <c r="K15"/>
      <c r="L15" s="47">
        <v>9</v>
      </c>
      <c r="M15" s="48" t="s">
        <v>54</v>
      </c>
      <c r="N15" s="201">
        <f t="shared" si="0"/>
        <v>34.8</v>
      </c>
      <c r="O15" s="201">
        <f t="shared" si="0"/>
        <v>16.91726708074534</v>
      </c>
      <c r="P15" s="202">
        <v>54.56</v>
      </c>
      <c r="Q15" s="203">
        <v>0.78</v>
      </c>
      <c r="R15" s="204">
        <f>O15*Q15*1000</f>
        <v>13195.468322981365</v>
      </c>
      <c r="S15" s="203">
        <v>0.67</v>
      </c>
      <c r="T15" s="204">
        <f>O15*S15*1000</f>
        <v>11334.56894409938</v>
      </c>
      <c r="U15" s="205">
        <v>48</v>
      </c>
      <c r="V15" s="205">
        <v>62</v>
      </c>
      <c r="W15" s="202">
        <v>22.09</v>
      </c>
      <c r="X15" s="200">
        <v>58.946807861328125</v>
      </c>
    </row>
    <row r="16" spans="1:24" s="6" customFormat="1" ht="15.75" customHeight="1">
      <c r="A16" s="47">
        <v>10</v>
      </c>
      <c r="B16" s="34" t="s">
        <v>55</v>
      </c>
      <c r="C16" s="45">
        <v>90500</v>
      </c>
      <c r="D16" s="46">
        <v>166.5</v>
      </c>
      <c r="E16" s="46">
        <v>3</v>
      </c>
      <c r="F16" s="36">
        <f>D16*E16</f>
        <v>499.5</v>
      </c>
      <c r="G16" s="37">
        <v>3079</v>
      </c>
      <c r="H16" s="38">
        <f>G16*10/F16</f>
        <v>61.64164164164164</v>
      </c>
      <c r="I16" s="39">
        <v>29.87</v>
      </c>
      <c r="J16" s="38">
        <f>H16*I16/100</f>
        <v>18.412358358358357</v>
      </c>
      <c r="K16"/>
      <c r="L16" s="47">
        <v>10</v>
      </c>
      <c r="M16" s="34" t="s">
        <v>55</v>
      </c>
      <c r="N16" s="201">
        <f t="shared" si="0"/>
        <v>29.87</v>
      </c>
      <c r="O16" s="201">
        <f t="shared" si="0"/>
        <v>18.412358358358357</v>
      </c>
      <c r="P16" s="202">
        <v>56.5</v>
      </c>
      <c r="Q16" s="203">
        <v>0.77</v>
      </c>
      <c r="R16" s="204">
        <f>O16*Q16*1000</f>
        <v>14177.515935935937</v>
      </c>
      <c r="S16" s="203">
        <v>0.67</v>
      </c>
      <c r="T16" s="204">
        <f>O16*S16*1000</f>
        <v>12336.2801001001</v>
      </c>
      <c r="U16" s="205">
        <v>43</v>
      </c>
      <c r="V16" s="205">
        <v>60</v>
      </c>
      <c r="W16" s="202">
        <v>25.99</v>
      </c>
      <c r="X16" s="200">
        <v>54.30774688720703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90500</v>
      </c>
      <c r="D18" s="46">
        <v>150</v>
      </c>
      <c r="E18" s="46">
        <v>3</v>
      </c>
      <c r="F18" s="36">
        <f>D18*E18</f>
        <v>450</v>
      </c>
      <c r="G18" s="37">
        <v>2835</v>
      </c>
      <c r="H18" s="38">
        <f>G18*10/F18</f>
        <v>63</v>
      </c>
      <c r="I18" s="39">
        <v>29.48</v>
      </c>
      <c r="J18" s="38">
        <f>H18*I18/100</f>
        <v>18.572400000000002</v>
      </c>
      <c r="K18"/>
      <c r="L18" s="47">
        <v>12</v>
      </c>
      <c r="M18" s="34" t="s">
        <v>57</v>
      </c>
      <c r="N18" s="201">
        <f>I18</f>
        <v>29.48</v>
      </c>
      <c r="O18" s="201">
        <f>J18</f>
        <v>18.572400000000002</v>
      </c>
      <c r="P18" s="202">
        <v>56.56</v>
      </c>
      <c r="Q18" s="203">
        <v>0.79</v>
      </c>
      <c r="R18" s="204">
        <f>O18*Q18*1000</f>
        <v>14672.196000000002</v>
      </c>
      <c r="S18" s="203">
        <v>0.69</v>
      </c>
      <c r="T18" s="204">
        <f>O18*S18*1000</f>
        <v>12814.956</v>
      </c>
      <c r="U18" s="205">
        <v>63</v>
      </c>
      <c r="V18" s="205">
        <v>68</v>
      </c>
      <c r="W18" s="202">
        <v>24.59</v>
      </c>
      <c r="X18" s="200">
        <v>54.52029800415039</v>
      </c>
    </row>
    <row r="19" spans="1:24" s="6" customFormat="1" ht="15.75" customHeight="1">
      <c r="A19" s="47">
        <v>13</v>
      </c>
      <c r="B19" s="34" t="s">
        <v>58</v>
      </c>
      <c r="C19" s="45">
        <v>90500</v>
      </c>
      <c r="D19" s="46">
        <v>150</v>
      </c>
      <c r="E19" s="46">
        <v>3</v>
      </c>
      <c r="F19" s="36">
        <f>D19*E19</f>
        <v>450</v>
      </c>
      <c r="G19" s="37">
        <v>2352</v>
      </c>
      <c r="H19" s="38">
        <f>G19*10/F19</f>
        <v>52.266666666666666</v>
      </c>
      <c r="I19" s="39">
        <v>32.02</v>
      </c>
      <c r="J19" s="38">
        <f>H19*I19/100</f>
        <v>16.73578666666667</v>
      </c>
      <c r="K19"/>
      <c r="L19" s="47">
        <v>13</v>
      </c>
      <c r="M19" s="34" t="s">
        <v>58</v>
      </c>
      <c r="N19" s="201">
        <f>I19</f>
        <v>32.02</v>
      </c>
      <c r="O19" s="201">
        <f>J19</f>
        <v>16.73578666666667</v>
      </c>
      <c r="P19" s="202">
        <v>54.38</v>
      </c>
      <c r="Q19" s="203">
        <v>0.77</v>
      </c>
      <c r="R19" s="204">
        <f>O19*Q19*1000</f>
        <v>12886.555733333335</v>
      </c>
      <c r="S19" s="203">
        <v>0.67</v>
      </c>
      <c r="T19" s="204">
        <f>O19*S19*1000</f>
        <v>11212.977066666668</v>
      </c>
      <c r="U19" s="205">
        <v>43</v>
      </c>
      <c r="V19" s="205">
        <v>60</v>
      </c>
      <c r="W19" s="202">
        <v>19.76</v>
      </c>
      <c r="X19" s="200">
        <v>60.06645202636719</v>
      </c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45">
        <v>90500</v>
      </c>
      <c r="D22" s="46">
        <v>150</v>
      </c>
      <c r="E22" s="46">
        <v>3</v>
      </c>
      <c r="F22" s="36">
        <f>D22*E22</f>
        <v>450</v>
      </c>
      <c r="G22" s="37">
        <v>2669</v>
      </c>
      <c r="H22" s="38">
        <f>G22*10/F22</f>
        <v>59.31111111111111</v>
      </c>
      <c r="I22" s="39">
        <v>29.77</v>
      </c>
      <c r="J22" s="38">
        <f>H22*I22/100</f>
        <v>17.656917777777778</v>
      </c>
      <c r="L22" s="47">
        <v>16</v>
      </c>
      <c r="M22" s="34" t="s">
        <v>61</v>
      </c>
      <c r="N22" s="201">
        <f>I22</f>
        <v>29.77</v>
      </c>
      <c r="O22" s="201">
        <f>J22</f>
        <v>17.656917777777778</v>
      </c>
      <c r="P22" s="202">
        <v>55.63</v>
      </c>
      <c r="Q22" s="203">
        <v>0.78</v>
      </c>
      <c r="R22" s="204">
        <f>O22*Q22*1000</f>
        <v>13772.395866666668</v>
      </c>
      <c r="S22" s="203">
        <v>0.68</v>
      </c>
      <c r="T22" s="204">
        <f>O22*S22*1000</f>
        <v>12006.70408888889</v>
      </c>
      <c r="U22" s="205">
        <v>58</v>
      </c>
      <c r="V22" s="205">
        <v>66</v>
      </c>
      <c r="W22" s="202">
        <v>22.01</v>
      </c>
      <c r="X22" s="200">
        <v>58.45749282836914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>
        <v>90500</v>
      </c>
      <c r="D25" s="46">
        <v>150</v>
      </c>
      <c r="E25" s="46">
        <v>3</v>
      </c>
      <c r="F25" s="36">
        <f>D25*E25</f>
        <v>450</v>
      </c>
      <c r="G25" s="37">
        <v>2671</v>
      </c>
      <c r="H25" s="38">
        <f>G25*10/F25</f>
        <v>59.355555555555554</v>
      </c>
      <c r="I25" s="39">
        <v>28.34</v>
      </c>
      <c r="J25" s="38">
        <f>H25*I25/100</f>
        <v>16.821364444444445</v>
      </c>
      <c r="L25" s="50">
        <v>19</v>
      </c>
      <c r="M25" s="34" t="s">
        <v>64</v>
      </c>
      <c r="N25" s="201">
        <f>I25</f>
        <v>28.34</v>
      </c>
      <c r="O25" s="201">
        <f>J25</f>
        <v>16.821364444444445</v>
      </c>
      <c r="P25" s="202">
        <v>52.64</v>
      </c>
      <c r="Q25" s="203">
        <v>0.77</v>
      </c>
      <c r="R25" s="204">
        <f>O25*Q25*1000</f>
        <v>12952.450622222223</v>
      </c>
      <c r="S25" s="203">
        <v>0.67</v>
      </c>
      <c r="T25" s="204">
        <f>O25*S25*1000</f>
        <v>11270.314177777778</v>
      </c>
      <c r="U25" s="205">
        <v>54</v>
      </c>
      <c r="V25" s="205">
        <v>64</v>
      </c>
      <c r="W25" s="202">
        <v>18.87</v>
      </c>
      <c r="X25" s="200">
        <v>60.248748779296875</v>
      </c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45">
        <v>90500</v>
      </c>
      <c r="D32" s="46">
        <v>150</v>
      </c>
      <c r="E32" s="46">
        <v>3</v>
      </c>
      <c r="F32" s="36">
        <f>D32*E32</f>
        <v>450</v>
      </c>
      <c r="G32" s="37">
        <v>2680</v>
      </c>
      <c r="H32" s="38">
        <f>G32*10/F32</f>
        <v>59.55555555555556</v>
      </c>
      <c r="I32" s="39">
        <v>28.18</v>
      </c>
      <c r="J32" s="38">
        <f>H32*I32/100</f>
        <v>16.782755555555557</v>
      </c>
      <c r="L32" s="50">
        <v>26</v>
      </c>
      <c r="M32" s="34" t="s">
        <v>71</v>
      </c>
      <c r="N32" s="201">
        <f>I32</f>
        <v>28.18</v>
      </c>
      <c r="O32" s="201">
        <f>J32</f>
        <v>16.782755555555557</v>
      </c>
      <c r="P32" s="202">
        <v>61.89</v>
      </c>
      <c r="Q32" s="203">
        <v>0.78</v>
      </c>
      <c r="R32" s="204">
        <f>O32*Q32*1000</f>
        <v>13090.549333333336</v>
      </c>
      <c r="S32" s="203">
        <v>0.67</v>
      </c>
      <c r="T32" s="204">
        <f>O32*S32*1000</f>
        <v>11244.446222222225</v>
      </c>
      <c r="U32" s="205">
        <v>50</v>
      </c>
      <c r="V32" s="205">
        <v>63</v>
      </c>
      <c r="W32" s="202">
        <v>27.4</v>
      </c>
      <c r="X32" s="200">
        <v>53.252750396728516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6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133</v>
      </c>
      <c r="E3" s="11" t="s">
        <v>7</v>
      </c>
      <c r="F3" t="s">
        <v>134</v>
      </c>
      <c r="G3" s="7"/>
      <c r="L3" s="1"/>
      <c r="M3" s="11" t="s">
        <v>5</v>
      </c>
      <c r="N3" t="str">
        <f>C3</f>
        <v>WIŚNIEWSKI</v>
      </c>
      <c r="P3" s="11" t="s">
        <v>7</v>
      </c>
      <c r="Q3" s="12" t="str">
        <f>F3</f>
        <v>14.10.09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99</v>
      </c>
      <c r="L4" s="1"/>
      <c r="M4" s="11" t="s">
        <v>9</v>
      </c>
      <c r="P4" s="11" t="s">
        <v>10</v>
      </c>
      <c r="Q4" s="12" t="str">
        <f>F4</f>
        <v>28.04.09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 thickBo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66">
        <v>80000</v>
      </c>
      <c r="D7" s="67">
        <v>149</v>
      </c>
      <c r="E7" s="68">
        <v>6</v>
      </c>
      <c r="F7" s="36">
        <f>D7*E7</f>
        <v>894</v>
      </c>
      <c r="G7" s="69">
        <v>3200</v>
      </c>
      <c r="H7" s="38">
        <f>G7*10/F7</f>
        <v>35.79418344519016</v>
      </c>
      <c r="I7" s="70">
        <v>38.81</v>
      </c>
      <c r="J7" s="38">
        <f>H7*I7/100</f>
        <v>13.891722595078301</v>
      </c>
      <c r="K7"/>
      <c r="L7" s="33">
        <v>1</v>
      </c>
      <c r="M7" s="34" t="s">
        <v>46</v>
      </c>
      <c r="N7" s="201">
        <f aca="true" t="shared" si="0" ref="N7:O10">I7</f>
        <v>38.81</v>
      </c>
      <c r="O7" s="201">
        <f t="shared" si="0"/>
        <v>13.891722595078301</v>
      </c>
      <c r="P7" s="202">
        <v>72.49</v>
      </c>
      <c r="Q7" s="203">
        <v>0.84</v>
      </c>
      <c r="R7" s="204">
        <f>O7*Q7*1000</f>
        <v>11669.046979865772</v>
      </c>
      <c r="S7" s="203">
        <v>0.75</v>
      </c>
      <c r="T7" s="204">
        <f>O7*S7*1000</f>
        <v>10418.791946308726</v>
      </c>
      <c r="U7" s="205">
        <v>44</v>
      </c>
      <c r="V7" s="205">
        <v>64</v>
      </c>
      <c r="W7" s="202">
        <v>30.5</v>
      </c>
      <c r="X7" s="200">
        <v>40.31253433227539</v>
      </c>
    </row>
    <row r="8" spans="1:24" s="6" customFormat="1" ht="15.75" customHeight="1">
      <c r="A8" s="33">
        <v>2</v>
      </c>
      <c r="B8" s="34" t="s">
        <v>47</v>
      </c>
      <c r="C8" s="45">
        <v>80000</v>
      </c>
      <c r="D8" s="46">
        <v>149</v>
      </c>
      <c r="E8" s="46">
        <v>6</v>
      </c>
      <c r="F8" s="36">
        <f>D8*E8</f>
        <v>894</v>
      </c>
      <c r="G8" s="37">
        <v>3320</v>
      </c>
      <c r="H8" s="38">
        <f>G8*10/F8</f>
        <v>37.13646532438479</v>
      </c>
      <c r="I8" s="39">
        <v>42.82</v>
      </c>
      <c r="J8" s="38">
        <f>H8*I8/100</f>
        <v>15.901834451901566</v>
      </c>
      <c r="K8"/>
      <c r="L8" s="33">
        <v>2</v>
      </c>
      <c r="M8" s="34" t="s">
        <v>47</v>
      </c>
      <c r="N8" s="201">
        <f t="shared" si="0"/>
        <v>42.82</v>
      </c>
      <c r="O8" s="201">
        <f t="shared" si="0"/>
        <v>15.901834451901566</v>
      </c>
      <c r="P8" s="202">
        <v>71.95</v>
      </c>
      <c r="Q8" s="203">
        <v>0.83</v>
      </c>
      <c r="R8" s="204">
        <f>O8*Q8*1000</f>
        <v>13198.522595078299</v>
      </c>
      <c r="S8" s="203">
        <v>0.74</v>
      </c>
      <c r="T8" s="204">
        <f>O8*S8*1000</f>
        <v>11767.357494407159</v>
      </c>
      <c r="U8" s="205">
        <v>39</v>
      </c>
      <c r="V8" s="205">
        <v>61</v>
      </c>
      <c r="W8" s="202">
        <v>34.62</v>
      </c>
      <c r="X8" s="200">
        <v>38.903968811035156</v>
      </c>
    </row>
    <row r="9" spans="1:24" s="6" customFormat="1" ht="15.75" customHeight="1">
      <c r="A9" s="47">
        <v>3</v>
      </c>
      <c r="B9" s="34" t="s">
        <v>48</v>
      </c>
      <c r="C9" s="45">
        <v>80000</v>
      </c>
      <c r="D9" s="46">
        <v>149</v>
      </c>
      <c r="E9" s="46">
        <v>6</v>
      </c>
      <c r="F9" s="36">
        <f>D9*E9</f>
        <v>894</v>
      </c>
      <c r="G9" s="37">
        <v>3410</v>
      </c>
      <c r="H9" s="38">
        <f>G9*10/F9</f>
        <v>38.14317673378076</v>
      </c>
      <c r="I9" s="39">
        <v>39.99</v>
      </c>
      <c r="J9" s="38">
        <f>H9*I9/100</f>
        <v>15.253456375838928</v>
      </c>
      <c r="K9"/>
      <c r="L9" s="47">
        <v>3</v>
      </c>
      <c r="M9" s="34" t="s">
        <v>48</v>
      </c>
      <c r="N9" s="201">
        <f t="shared" si="0"/>
        <v>39.99</v>
      </c>
      <c r="O9" s="201">
        <f t="shared" si="0"/>
        <v>15.253456375838928</v>
      </c>
      <c r="P9" s="202">
        <v>66.67</v>
      </c>
      <c r="Q9" s="203">
        <v>0.79</v>
      </c>
      <c r="R9" s="204">
        <f>O9*Q9*1000</f>
        <v>12050.230536912753</v>
      </c>
      <c r="S9" s="203">
        <v>0.69</v>
      </c>
      <c r="T9" s="204">
        <f>O9*S9*1000</f>
        <v>10524.88489932886</v>
      </c>
      <c r="U9" s="205">
        <v>36</v>
      </c>
      <c r="V9" s="205">
        <v>58</v>
      </c>
      <c r="W9" s="202">
        <v>29.73</v>
      </c>
      <c r="X9" s="200">
        <v>44.76351547241211</v>
      </c>
    </row>
    <row r="10" spans="1:24" s="6" customFormat="1" ht="15.75" customHeight="1">
      <c r="A10" s="47">
        <v>4</v>
      </c>
      <c r="B10" s="34" t="s">
        <v>49</v>
      </c>
      <c r="C10" s="45">
        <v>80000</v>
      </c>
      <c r="D10" s="46">
        <v>149</v>
      </c>
      <c r="E10" s="46">
        <v>6</v>
      </c>
      <c r="F10" s="36">
        <f>D10*E10</f>
        <v>894</v>
      </c>
      <c r="G10" s="37">
        <v>3540</v>
      </c>
      <c r="H10" s="38">
        <f>G10*10/F10</f>
        <v>39.59731543624161</v>
      </c>
      <c r="I10" s="39">
        <v>33.97</v>
      </c>
      <c r="J10" s="38">
        <f>H10*I10/100</f>
        <v>13.451208053691273</v>
      </c>
      <c r="K10"/>
      <c r="L10" s="47">
        <v>4</v>
      </c>
      <c r="M10" s="34" t="s">
        <v>49</v>
      </c>
      <c r="N10" s="201">
        <f t="shared" si="0"/>
        <v>33.97</v>
      </c>
      <c r="O10" s="201">
        <f t="shared" si="0"/>
        <v>13.451208053691273</v>
      </c>
      <c r="P10" s="202">
        <v>68.15</v>
      </c>
      <c r="Q10" s="203">
        <v>0.8</v>
      </c>
      <c r="R10" s="204">
        <f>O10*Q10*1000</f>
        <v>10760.96644295302</v>
      </c>
      <c r="S10" s="203">
        <v>0.7</v>
      </c>
      <c r="T10" s="204">
        <f>O10*S10*1000</f>
        <v>9415.84563758389</v>
      </c>
      <c r="U10" s="205">
        <v>42</v>
      </c>
      <c r="V10" s="205">
        <v>61</v>
      </c>
      <c r="W10" s="202">
        <v>28.62</v>
      </c>
      <c r="X10" s="200">
        <v>46.801021575927734</v>
      </c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45">
        <v>80000</v>
      </c>
      <c r="D12" s="46">
        <v>149</v>
      </c>
      <c r="E12" s="46">
        <v>6</v>
      </c>
      <c r="F12" s="36">
        <f>D12*E12</f>
        <v>894</v>
      </c>
      <c r="G12" s="37">
        <v>3510</v>
      </c>
      <c r="H12" s="38">
        <f>G12*10/F12</f>
        <v>39.261744966442954</v>
      </c>
      <c r="I12" s="39">
        <v>38.83</v>
      </c>
      <c r="J12" s="38">
        <f>H12*I12/100</f>
        <v>15.245335570469798</v>
      </c>
      <c r="K12"/>
      <c r="L12" s="47">
        <v>6</v>
      </c>
      <c r="M12" s="48" t="s">
        <v>51</v>
      </c>
      <c r="N12" s="201">
        <f>I12</f>
        <v>38.83</v>
      </c>
      <c r="O12" s="201">
        <f>J12</f>
        <v>15.245335570469798</v>
      </c>
      <c r="P12" s="202">
        <v>69.96</v>
      </c>
      <c r="Q12" s="203">
        <v>0.82</v>
      </c>
      <c r="R12" s="204">
        <f>O12*Q12*1000</f>
        <v>12501.175167785235</v>
      </c>
      <c r="S12" s="203">
        <v>0.73</v>
      </c>
      <c r="T12" s="204">
        <f>O12*S12*1000</f>
        <v>11129.094966442952</v>
      </c>
      <c r="U12" s="205">
        <v>49</v>
      </c>
      <c r="V12" s="205">
        <v>64</v>
      </c>
      <c r="W12" s="202">
        <v>30.94</v>
      </c>
      <c r="X12" s="200">
        <v>42.059608459472656</v>
      </c>
    </row>
    <row r="13" spans="1:24" s="6" customFormat="1" ht="15.75" customHeight="1">
      <c r="A13" s="47">
        <v>7</v>
      </c>
      <c r="B13" s="48" t="s">
        <v>52</v>
      </c>
      <c r="C13" s="45"/>
      <c r="D13" s="46"/>
      <c r="E13" s="46"/>
      <c r="F13" s="36"/>
      <c r="G13" s="37"/>
      <c r="H13" s="38"/>
      <c r="I13" s="39"/>
      <c r="J13" s="38"/>
      <c r="K13"/>
      <c r="L13" s="47">
        <v>7</v>
      </c>
      <c r="M13" s="48" t="s">
        <v>52</v>
      </c>
      <c r="N13" s="201"/>
      <c r="O13" s="201"/>
      <c r="P13" s="202"/>
      <c r="Q13" s="203"/>
      <c r="R13" s="204"/>
      <c r="S13" s="203"/>
      <c r="T13" s="204"/>
      <c r="U13" s="206"/>
      <c r="V13" s="206"/>
      <c r="W13" s="202"/>
      <c r="X13" s="202"/>
    </row>
    <row r="14" spans="1:24" s="6" customFormat="1" ht="15.75" customHeight="1">
      <c r="A14" s="47">
        <v>8</v>
      </c>
      <c r="B14" s="48" t="s">
        <v>53</v>
      </c>
      <c r="C14" s="45">
        <v>8000</v>
      </c>
      <c r="D14" s="46">
        <v>149</v>
      </c>
      <c r="E14" s="46">
        <v>6</v>
      </c>
      <c r="F14" s="36">
        <f>D14*E14</f>
        <v>894</v>
      </c>
      <c r="G14" s="37">
        <v>3620</v>
      </c>
      <c r="H14" s="38">
        <f>G14*10/F14</f>
        <v>40.49217002237136</v>
      </c>
      <c r="I14" s="39">
        <v>36.24</v>
      </c>
      <c r="J14" s="38">
        <f>H14*I14/100</f>
        <v>14.674362416107384</v>
      </c>
      <c r="K14"/>
      <c r="L14" s="47">
        <v>8</v>
      </c>
      <c r="M14" s="48" t="s">
        <v>53</v>
      </c>
      <c r="N14" s="201">
        <f>I14</f>
        <v>36.24</v>
      </c>
      <c r="O14" s="201">
        <f>J14</f>
        <v>14.674362416107384</v>
      </c>
      <c r="P14" s="202">
        <v>74.24</v>
      </c>
      <c r="Q14" s="203">
        <v>0.85</v>
      </c>
      <c r="R14" s="204">
        <f>O14*Q14*1000</f>
        <v>12473.208053691274</v>
      </c>
      <c r="S14" s="203">
        <v>0.76</v>
      </c>
      <c r="T14" s="204">
        <f>O14*S14*1000</f>
        <v>11152.51543624161</v>
      </c>
      <c r="U14" s="205">
        <v>47</v>
      </c>
      <c r="V14" s="205">
        <v>65</v>
      </c>
      <c r="W14" s="202">
        <v>30.25</v>
      </c>
      <c r="X14" s="200">
        <v>37.979209899902344</v>
      </c>
    </row>
    <row r="15" spans="1:24" s="6" customFormat="1" ht="15.75" customHeight="1">
      <c r="A15" s="47">
        <v>9</v>
      </c>
      <c r="B15" s="48" t="s">
        <v>54</v>
      </c>
      <c r="C15" s="45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45">
        <v>80000</v>
      </c>
      <c r="D16" s="46">
        <v>149</v>
      </c>
      <c r="E16" s="46">
        <v>6</v>
      </c>
      <c r="F16" s="36">
        <f>D16*E16</f>
        <v>894</v>
      </c>
      <c r="G16" s="37">
        <v>3500</v>
      </c>
      <c r="H16" s="38">
        <f>G16*10/F16</f>
        <v>39.14988814317673</v>
      </c>
      <c r="I16" s="39">
        <v>36.59</v>
      </c>
      <c r="J16" s="38">
        <f>H16*I16/100</f>
        <v>14.324944071588368</v>
      </c>
      <c r="K16"/>
      <c r="L16" s="47">
        <v>10</v>
      </c>
      <c r="M16" s="34" t="s">
        <v>55</v>
      </c>
      <c r="N16" s="201">
        <f>I16</f>
        <v>36.59</v>
      </c>
      <c r="O16" s="201">
        <f>J16</f>
        <v>14.324944071588368</v>
      </c>
      <c r="P16" s="202">
        <v>67.77</v>
      </c>
      <c r="Q16" s="203">
        <v>0.79</v>
      </c>
      <c r="R16" s="204">
        <f>O16*Q16*1000</f>
        <v>11316.70581655481</v>
      </c>
      <c r="S16" s="203">
        <v>0.69</v>
      </c>
      <c r="T16" s="204">
        <f>O16*S16*1000</f>
        <v>9884.211409395974</v>
      </c>
      <c r="U16" s="205">
        <v>36</v>
      </c>
      <c r="V16" s="205">
        <v>59</v>
      </c>
      <c r="W16" s="202">
        <v>21.5</v>
      </c>
      <c r="X16" s="200">
        <v>46.983638763427734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80000</v>
      </c>
      <c r="D18" s="46">
        <v>149</v>
      </c>
      <c r="E18" s="46">
        <v>6</v>
      </c>
      <c r="F18" s="36">
        <f>D18*E18</f>
        <v>894</v>
      </c>
      <c r="G18" s="37">
        <v>3705</v>
      </c>
      <c r="H18" s="38">
        <f>G18*10/F18</f>
        <v>41.442953020134226</v>
      </c>
      <c r="I18" s="39">
        <v>38.15</v>
      </c>
      <c r="J18" s="38">
        <f>H18*I18/100</f>
        <v>15.810486577181207</v>
      </c>
      <c r="K18"/>
      <c r="L18" s="47">
        <v>12</v>
      </c>
      <c r="M18" s="34" t="s">
        <v>57</v>
      </c>
      <c r="N18" s="201">
        <f>I18</f>
        <v>38.15</v>
      </c>
      <c r="O18" s="201">
        <f>J18</f>
        <v>15.810486577181207</v>
      </c>
      <c r="P18" s="202">
        <v>73.92</v>
      </c>
      <c r="Q18" s="203">
        <v>0.86</v>
      </c>
      <c r="R18" s="204">
        <f>O18*Q18*1000</f>
        <v>13597.018456375838</v>
      </c>
      <c r="S18" s="203">
        <v>0.76</v>
      </c>
      <c r="T18" s="204">
        <f>O18*S18*1000</f>
        <v>12015.969798657718</v>
      </c>
      <c r="U18" s="205">
        <v>46</v>
      </c>
      <c r="V18" s="205">
        <v>65</v>
      </c>
      <c r="W18" s="202">
        <v>34.07</v>
      </c>
      <c r="X18" s="200">
        <v>37.551063537597656</v>
      </c>
    </row>
    <row r="19" spans="1:24" s="6" customFormat="1" ht="15.75" customHeight="1">
      <c r="A19" s="47">
        <v>13</v>
      </c>
      <c r="B19" s="34" t="s">
        <v>58</v>
      </c>
      <c r="C19" s="45"/>
      <c r="D19" s="46"/>
      <c r="E19" s="46"/>
      <c r="F19" s="36"/>
      <c r="G19" s="37"/>
      <c r="H19" s="38"/>
      <c r="I19" s="39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62">
        <v>80000</v>
      </c>
      <c r="D22" s="46">
        <v>149</v>
      </c>
      <c r="E22" s="46">
        <v>6</v>
      </c>
      <c r="F22" s="36">
        <f>D22*E22</f>
        <v>894</v>
      </c>
      <c r="G22" s="37">
        <v>3870</v>
      </c>
      <c r="H22" s="38">
        <f>G22*10/F22</f>
        <v>43.288590604026844</v>
      </c>
      <c r="I22" s="39">
        <v>33.51</v>
      </c>
      <c r="J22" s="38">
        <f>H22*I22/100</f>
        <v>14.506006711409395</v>
      </c>
      <c r="L22" s="47">
        <v>16</v>
      </c>
      <c r="M22" s="34" t="s">
        <v>61</v>
      </c>
      <c r="N22" s="201">
        <f>I22</f>
        <v>33.51</v>
      </c>
      <c r="O22" s="201">
        <f>J22</f>
        <v>14.506006711409395</v>
      </c>
      <c r="P22" s="202">
        <v>68.33</v>
      </c>
      <c r="Q22" s="203">
        <v>0.82</v>
      </c>
      <c r="R22" s="204">
        <f>O22*Q22*1000</f>
        <v>11894.925503355702</v>
      </c>
      <c r="S22" s="203">
        <v>0.72</v>
      </c>
      <c r="T22" s="204">
        <f>O22*S22*1000</f>
        <v>10444.324832214765</v>
      </c>
      <c r="U22" s="205">
        <v>37</v>
      </c>
      <c r="V22" s="205">
        <v>61</v>
      </c>
      <c r="W22" s="202">
        <v>33.21</v>
      </c>
      <c r="X22" s="200">
        <v>44.025794982910156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/>
      <c r="D25" s="46"/>
      <c r="E25" s="46"/>
      <c r="F25" s="36"/>
      <c r="G25" s="37"/>
      <c r="H25" s="38"/>
      <c r="I25" s="39"/>
      <c r="J25" s="38"/>
      <c r="L25" s="50">
        <v>19</v>
      </c>
      <c r="M25" s="34" t="s">
        <v>64</v>
      </c>
      <c r="N25" s="201"/>
      <c r="O25" s="201"/>
      <c r="P25" s="202"/>
      <c r="Q25" s="203"/>
      <c r="R25" s="204"/>
      <c r="S25" s="203"/>
      <c r="T25" s="204"/>
      <c r="U25" s="206"/>
      <c r="V25" s="206"/>
      <c r="W25" s="202"/>
      <c r="X25" s="202"/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51">
        <v>80000</v>
      </c>
      <c r="D32" s="46">
        <v>149</v>
      </c>
      <c r="E32" s="46">
        <v>6</v>
      </c>
      <c r="F32" s="36">
        <f>D32*E32</f>
        <v>894</v>
      </c>
      <c r="G32" s="37">
        <v>3930</v>
      </c>
      <c r="H32" s="38">
        <f>G32*10/F32</f>
        <v>43.95973154362416</v>
      </c>
      <c r="I32" s="39">
        <v>37.17</v>
      </c>
      <c r="J32" s="38">
        <f>H32*I32/100</f>
        <v>16.339832214765103</v>
      </c>
      <c r="L32" s="50">
        <v>26</v>
      </c>
      <c r="M32" s="34" t="s">
        <v>71</v>
      </c>
      <c r="N32" s="201">
        <f>I32</f>
        <v>37.17</v>
      </c>
      <c r="O32" s="201">
        <f>J32</f>
        <v>16.339832214765103</v>
      </c>
      <c r="P32" s="202">
        <v>67.85</v>
      </c>
      <c r="Q32" s="203">
        <v>0.82</v>
      </c>
      <c r="R32" s="204">
        <f>O32*Q32*1000</f>
        <v>13398.662416107383</v>
      </c>
      <c r="S32" s="203">
        <v>0.72</v>
      </c>
      <c r="T32" s="204">
        <f>O32*S32*1000</f>
        <v>11764.679194630875</v>
      </c>
      <c r="U32" s="205">
        <v>43</v>
      </c>
      <c r="V32" s="205">
        <v>62</v>
      </c>
      <c r="W32" s="202">
        <v>31.26</v>
      </c>
      <c r="X32" s="200">
        <v>43.1876106262207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5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135</v>
      </c>
      <c r="E3" s="11" t="s">
        <v>7</v>
      </c>
      <c r="F3" t="s">
        <v>104</v>
      </c>
      <c r="G3" s="7"/>
      <c r="L3" s="1"/>
      <c r="M3" s="11" t="s">
        <v>5</v>
      </c>
      <c r="N3" t="str">
        <f>C3</f>
        <v>PIECZULIS</v>
      </c>
      <c r="P3" s="11" t="s">
        <v>7</v>
      </c>
      <c r="Q3" s="12" t="str">
        <f>F3</f>
        <v>09.10.09</v>
      </c>
      <c r="R3" s="7"/>
      <c r="S3" s="4"/>
      <c r="V3" s="13"/>
    </row>
    <row r="4" spans="2:19" ht="12.75">
      <c r="B4" s="11" t="s">
        <v>9</v>
      </c>
      <c r="C4" t="s">
        <v>136</v>
      </c>
      <c r="E4" s="11" t="s">
        <v>10</v>
      </c>
      <c r="F4" t="s">
        <v>92</v>
      </c>
      <c r="L4" s="1"/>
      <c r="M4" s="11" t="s">
        <v>9</v>
      </c>
      <c r="P4" s="11" t="s">
        <v>10</v>
      </c>
      <c r="Q4" s="12" t="str">
        <f>F4</f>
        <v>27.04.09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 thickBo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66">
        <v>80000</v>
      </c>
      <c r="D7" s="67">
        <v>120</v>
      </c>
      <c r="E7" s="68">
        <v>6</v>
      </c>
      <c r="F7" s="36">
        <f>D7*E7</f>
        <v>720</v>
      </c>
      <c r="G7" s="69">
        <v>2740</v>
      </c>
      <c r="H7" s="38">
        <f>G7*10/F7</f>
        <v>38.05555555555556</v>
      </c>
      <c r="I7" s="70">
        <v>37.39</v>
      </c>
      <c r="J7" s="38">
        <f>H7*I7/100</f>
        <v>14.228972222222223</v>
      </c>
      <c r="K7"/>
      <c r="L7" s="33">
        <v>1</v>
      </c>
      <c r="M7" s="34" t="s">
        <v>46</v>
      </c>
      <c r="N7" s="201">
        <f aca="true" t="shared" si="0" ref="N7:O10">I7</f>
        <v>37.39</v>
      </c>
      <c r="O7" s="201">
        <f t="shared" si="0"/>
        <v>14.228972222222223</v>
      </c>
      <c r="P7" s="202">
        <v>70.88</v>
      </c>
      <c r="Q7" s="203">
        <v>0.81</v>
      </c>
      <c r="R7" s="204">
        <f>O7*Q7*1000</f>
        <v>11525.4675</v>
      </c>
      <c r="S7" s="203">
        <v>0.7</v>
      </c>
      <c r="T7" s="204">
        <f>O7*S7*1000</f>
        <v>9960.280555555557</v>
      </c>
      <c r="U7" s="205">
        <v>45</v>
      </c>
      <c r="V7" s="205">
        <v>62</v>
      </c>
      <c r="W7" s="202">
        <v>26.79</v>
      </c>
      <c r="X7" s="200">
        <v>44.930423736572266</v>
      </c>
    </row>
    <row r="8" spans="1:24" s="6" customFormat="1" ht="15.75" customHeight="1">
      <c r="A8" s="33">
        <v>2</v>
      </c>
      <c r="B8" s="34" t="s">
        <v>47</v>
      </c>
      <c r="C8" s="45">
        <v>80000</v>
      </c>
      <c r="D8" s="46">
        <v>120</v>
      </c>
      <c r="E8" s="46">
        <v>6</v>
      </c>
      <c r="F8" s="36">
        <f>D8*E8</f>
        <v>720</v>
      </c>
      <c r="G8" s="37">
        <v>2790</v>
      </c>
      <c r="H8" s="38">
        <f>G8*10/F8</f>
        <v>38.75</v>
      </c>
      <c r="I8" s="39">
        <v>36.78</v>
      </c>
      <c r="J8" s="38">
        <f>H8*I8/100</f>
        <v>14.252250000000002</v>
      </c>
      <c r="K8"/>
      <c r="L8" s="33">
        <v>2</v>
      </c>
      <c r="M8" s="34" t="s">
        <v>47</v>
      </c>
      <c r="N8" s="201">
        <f t="shared" si="0"/>
        <v>36.78</v>
      </c>
      <c r="O8" s="201">
        <f t="shared" si="0"/>
        <v>14.252250000000002</v>
      </c>
      <c r="P8" s="202">
        <v>66.72</v>
      </c>
      <c r="Q8" s="203">
        <v>0.79</v>
      </c>
      <c r="R8" s="204">
        <f>O8*Q8*1000</f>
        <v>11259.277500000002</v>
      </c>
      <c r="S8" s="203">
        <v>0.69</v>
      </c>
      <c r="T8" s="204">
        <f>O8*S8*1000</f>
        <v>9834.0525</v>
      </c>
      <c r="U8" s="205">
        <v>37</v>
      </c>
      <c r="V8" s="205">
        <v>59</v>
      </c>
      <c r="W8" s="202">
        <v>28.48</v>
      </c>
      <c r="X8" s="200">
        <v>46.87432098388672</v>
      </c>
    </row>
    <row r="9" spans="1:24" s="6" customFormat="1" ht="15.75" customHeight="1">
      <c r="A9" s="47">
        <v>3</v>
      </c>
      <c r="B9" s="34" t="s">
        <v>48</v>
      </c>
      <c r="C9" s="45">
        <v>80000</v>
      </c>
      <c r="D9" s="46">
        <v>120</v>
      </c>
      <c r="E9" s="46">
        <v>6</v>
      </c>
      <c r="F9" s="36">
        <f>D9*E9</f>
        <v>720</v>
      </c>
      <c r="G9" s="37">
        <v>2950</v>
      </c>
      <c r="H9" s="38">
        <f>G9*10/F9</f>
        <v>40.97222222222222</v>
      </c>
      <c r="I9" s="39">
        <v>39.63</v>
      </c>
      <c r="J9" s="38">
        <f>H9*I9/100</f>
        <v>16.237291666666668</v>
      </c>
      <c r="K9"/>
      <c r="L9" s="47">
        <v>3</v>
      </c>
      <c r="M9" s="34" t="s">
        <v>48</v>
      </c>
      <c r="N9" s="201">
        <f t="shared" si="0"/>
        <v>39.63</v>
      </c>
      <c r="O9" s="201">
        <f t="shared" si="0"/>
        <v>16.237291666666668</v>
      </c>
      <c r="P9" s="202">
        <v>62.5</v>
      </c>
      <c r="Q9" s="203">
        <v>0.77</v>
      </c>
      <c r="R9" s="204">
        <f>O9*Q9*1000</f>
        <v>12502.714583333334</v>
      </c>
      <c r="S9" s="203">
        <v>0.67</v>
      </c>
      <c r="T9" s="204">
        <f>O9*S9*1000</f>
        <v>10878.985416666668</v>
      </c>
      <c r="U9" s="205">
        <v>41</v>
      </c>
      <c r="V9" s="205">
        <v>59</v>
      </c>
      <c r="W9" s="202">
        <v>30</v>
      </c>
      <c r="X9" s="200">
        <v>49.42605972290039</v>
      </c>
    </row>
    <row r="10" spans="1:24" s="6" customFormat="1" ht="15.75" customHeight="1">
      <c r="A10" s="47">
        <v>4</v>
      </c>
      <c r="B10" s="34" t="s">
        <v>49</v>
      </c>
      <c r="C10" s="45">
        <v>80000</v>
      </c>
      <c r="D10" s="46">
        <v>120</v>
      </c>
      <c r="E10" s="46">
        <v>6</v>
      </c>
      <c r="F10" s="36">
        <f>D10*E10</f>
        <v>720</v>
      </c>
      <c r="G10" s="37">
        <v>2720</v>
      </c>
      <c r="H10" s="38">
        <f>G10*10/F10</f>
        <v>37.77777777777778</v>
      </c>
      <c r="I10" s="39">
        <v>44.49</v>
      </c>
      <c r="J10" s="38">
        <f>H10*I10/100</f>
        <v>16.807333333333332</v>
      </c>
      <c r="K10"/>
      <c r="L10" s="47">
        <v>4</v>
      </c>
      <c r="M10" s="34" t="s">
        <v>49</v>
      </c>
      <c r="N10" s="201">
        <f t="shared" si="0"/>
        <v>44.49</v>
      </c>
      <c r="O10" s="201">
        <f t="shared" si="0"/>
        <v>16.807333333333332</v>
      </c>
      <c r="P10" s="202">
        <v>65.04</v>
      </c>
      <c r="Q10" s="203">
        <v>0.8</v>
      </c>
      <c r="R10" s="204">
        <f>O10*Q10*1000</f>
        <v>13445.866666666667</v>
      </c>
      <c r="S10" s="203">
        <v>0.7</v>
      </c>
      <c r="T10" s="204">
        <f>O10*S10*1000</f>
        <v>11765.133333333331</v>
      </c>
      <c r="U10" s="205">
        <v>50</v>
      </c>
      <c r="V10" s="205">
        <v>63</v>
      </c>
      <c r="W10" s="202">
        <v>29.12</v>
      </c>
      <c r="X10" s="200">
        <v>46.337764739990234</v>
      </c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45">
        <v>80000</v>
      </c>
      <c r="D12" s="46">
        <v>120</v>
      </c>
      <c r="E12" s="46">
        <v>6</v>
      </c>
      <c r="F12" s="36">
        <f>D12*E12</f>
        <v>720</v>
      </c>
      <c r="G12" s="37">
        <v>3070</v>
      </c>
      <c r="H12" s="38">
        <f>G12*10/F12</f>
        <v>42.638888888888886</v>
      </c>
      <c r="I12" s="39">
        <v>41.36</v>
      </c>
      <c r="J12" s="38">
        <f>H12*I12/100</f>
        <v>17.635444444444442</v>
      </c>
      <c r="K12"/>
      <c r="L12" s="47">
        <v>6</v>
      </c>
      <c r="M12" s="48" t="s">
        <v>51</v>
      </c>
      <c r="N12" s="201">
        <f>I12</f>
        <v>41.36</v>
      </c>
      <c r="O12" s="201">
        <f>J12</f>
        <v>17.635444444444442</v>
      </c>
      <c r="P12" s="202">
        <v>67.72</v>
      </c>
      <c r="Q12" s="203">
        <v>0.8</v>
      </c>
      <c r="R12" s="204">
        <f>O12*Q12*1000</f>
        <v>14108.355555555554</v>
      </c>
      <c r="S12" s="203">
        <v>0.69</v>
      </c>
      <c r="T12" s="204">
        <f>O12*S12*1000</f>
        <v>12168.456666666663</v>
      </c>
      <c r="U12" s="205">
        <v>50</v>
      </c>
      <c r="V12" s="205">
        <v>64</v>
      </c>
      <c r="W12" s="202">
        <v>24.68</v>
      </c>
      <c r="X12" s="200">
        <v>48.30901336669922</v>
      </c>
    </row>
    <row r="13" spans="1:24" s="6" customFormat="1" ht="15.75" customHeight="1">
      <c r="A13" s="47">
        <v>7</v>
      </c>
      <c r="B13" s="48" t="s">
        <v>52</v>
      </c>
      <c r="C13" s="45"/>
      <c r="D13" s="46"/>
      <c r="E13" s="46"/>
      <c r="F13" s="36"/>
      <c r="G13" s="37"/>
      <c r="H13" s="38"/>
      <c r="I13" s="39"/>
      <c r="J13" s="38"/>
      <c r="K13"/>
      <c r="L13" s="47">
        <v>7</v>
      </c>
      <c r="M13" s="48" t="s">
        <v>52</v>
      </c>
      <c r="N13" s="201"/>
      <c r="O13" s="201"/>
      <c r="P13" s="202"/>
      <c r="Q13" s="203"/>
      <c r="R13" s="204"/>
      <c r="S13" s="203"/>
      <c r="T13" s="204"/>
      <c r="U13" s="206"/>
      <c r="V13" s="206"/>
      <c r="W13" s="202"/>
      <c r="X13" s="202"/>
    </row>
    <row r="14" spans="1:24" s="6" customFormat="1" ht="15.75" customHeight="1">
      <c r="A14" s="47">
        <v>8</v>
      </c>
      <c r="B14" s="48" t="s">
        <v>53</v>
      </c>
      <c r="C14" s="45">
        <v>80000</v>
      </c>
      <c r="D14" s="46">
        <v>120</v>
      </c>
      <c r="E14" s="46">
        <v>6</v>
      </c>
      <c r="F14" s="36">
        <f>D14*E14</f>
        <v>720</v>
      </c>
      <c r="G14" s="37">
        <v>3130</v>
      </c>
      <c r="H14" s="38">
        <f>G14*10/F14</f>
        <v>43.47222222222222</v>
      </c>
      <c r="I14" s="39">
        <v>37.61</v>
      </c>
      <c r="J14" s="38">
        <f>H14*I14/100</f>
        <v>16.34990277777778</v>
      </c>
      <c r="K14"/>
      <c r="L14" s="47">
        <v>8</v>
      </c>
      <c r="M14" s="48" t="s">
        <v>53</v>
      </c>
      <c r="N14" s="201">
        <f>I14</f>
        <v>37.61</v>
      </c>
      <c r="O14" s="201">
        <f>J14</f>
        <v>16.34990277777778</v>
      </c>
      <c r="P14" s="202">
        <v>67.49</v>
      </c>
      <c r="Q14" s="203">
        <v>0.81</v>
      </c>
      <c r="R14" s="204">
        <f>O14*Q14*1000</f>
        <v>13243.421250000001</v>
      </c>
      <c r="S14" s="203">
        <v>0.71</v>
      </c>
      <c r="T14" s="204">
        <f>O14*S14*1000</f>
        <v>11608.43097222222</v>
      </c>
      <c r="U14" s="205">
        <v>44</v>
      </c>
      <c r="V14" s="205">
        <v>62</v>
      </c>
      <c r="W14" s="202">
        <v>33.69</v>
      </c>
      <c r="X14" s="200">
        <v>43.807674407958984</v>
      </c>
    </row>
    <row r="15" spans="1:24" s="6" customFormat="1" ht="15.75" customHeight="1">
      <c r="A15" s="47">
        <v>9</v>
      </c>
      <c r="B15" s="48" t="s">
        <v>54</v>
      </c>
      <c r="C15" s="45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45">
        <v>80000</v>
      </c>
      <c r="D16" s="46">
        <v>120</v>
      </c>
      <c r="E16" s="46">
        <v>6</v>
      </c>
      <c r="F16" s="36">
        <f>D16*E16</f>
        <v>720</v>
      </c>
      <c r="G16" s="37">
        <v>3110</v>
      </c>
      <c r="H16" s="38">
        <f>G16*10/F16</f>
        <v>43.19444444444444</v>
      </c>
      <c r="I16" s="39">
        <v>39.9</v>
      </c>
      <c r="J16" s="38">
        <f>H16*I16/100</f>
        <v>17.234583333333333</v>
      </c>
      <c r="K16"/>
      <c r="L16" s="47">
        <v>10</v>
      </c>
      <c r="M16" s="34" t="s">
        <v>55</v>
      </c>
      <c r="N16" s="201">
        <f>I16</f>
        <v>39.9</v>
      </c>
      <c r="O16" s="201">
        <f>J16</f>
        <v>17.234583333333333</v>
      </c>
      <c r="P16" s="202">
        <v>66.87</v>
      </c>
      <c r="Q16" s="203">
        <v>0.79</v>
      </c>
      <c r="R16" s="204">
        <f>O16*Q16*1000</f>
        <v>13615.320833333333</v>
      </c>
      <c r="S16" s="203">
        <v>0.68</v>
      </c>
      <c r="T16" s="204">
        <f>O16*S16*1000</f>
        <v>11719.516666666666</v>
      </c>
      <c r="U16" s="205">
        <v>39</v>
      </c>
      <c r="V16" s="205">
        <v>59</v>
      </c>
      <c r="W16" s="202">
        <v>27.84</v>
      </c>
      <c r="X16" s="200">
        <v>47.0715217590332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80000</v>
      </c>
      <c r="D18" s="46">
        <v>120</v>
      </c>
      <c r="E18" s="46">
        <v>6</v>
      </c>
      <c r="F18" s="36">
        <f>D18*E18</f>
        <v>720</v>
      </c>
      <c r="G18" s="37">
        <v>3090</v>
      </c>
      <c r="H18" s="38">
        <f>G18*10/F18</f>
        <v>42.916666666666664</v>
      </c>
      <c r="I18" s="39">
        <v>38.06</v>
      </c>
      <c r="J18" s="38">
        <f>H18*I18/100</f>
        <v>16.334083333333332</v>
      </c>
      <c r="K18"/>
      <c r="L18" s="47">
        <v>12</v>
      </c>
      <c r="M18" s="34" t="s">
        <v>57</v>
      </c>
      <c r="N18" s="201">
        <f>I18</f>
        <v>38.06</v>
      </c>
      <c r="O18" s="201">
        <f>J18</f>
        <v>16.334083333333332</v>
      </c>
      <c r="P18" s="202">
        <v>63.15</v>
      </c>
      <c r="Q18" s="203">
        <v>0.77</v>
      </c>
      <c r="R18" s="204">
        <f>O18*Q18*1000</f>
        <v>12577.244166666667</v>
      </c>
      <c r="S18" s="203">
        <v>0.67</v>
      </c>
      <c r="T18" s="204">
        <f>O18*S18*1000</f>
        <v>10943.835833333333</v>
      </c>
      <c r="U18" s="205">
        <v>35</v>
      </c>
      <c r="V18" s="205">
        <v>57</v>
      </c>
      <c r="W18" s="202">
        <v>22.21</v>
      </c>
      <c r="X18" s="200">
        <v>51.52510452270508</v>
      </c>
    </row>
    <row r="19" spans="1:24" s="6" customFormat="1" ht="15.75" customHeight="1">
      <c r="A19" s="47">
        <v>13</v>
      </c>
      <c r="B19" s="34" t="s">
        <v>58</v>
      </c>
      <c r="C19" s="45"/>
      <c r="D19" s="46"/>
      <c r="E19" s="46"/>
      <c r="F19" s="36"/>
      <c r="G19" s="37"/>
      <c r="H19" s="38"/>
      <c r="I19" s="39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62">
        <v>80000</v>
      </c>
      <c r="D22" s="46">
        <v>120</v>
      </c>
      <c r="E22" s="46">
        <v>6</v>
      </c>
      <c r="F22" s="36">
        <f>D22*E22</f>
        <v>720</v>
      </c>
      <c r="G22" s="37">
        <v>3160</v>
      </c>
      <c r="H22" s="38">
        <f>G22*10/F22</f>
        <v>43.888888888888886</v>
      </c>
      <c r="I22" s="39">
        <v>39.81</v>
      </c>
      <c r="J22" s="38">
        <f>H22*I22/100</f>
        <v>17.472166666666666</v>
      </c>
      <c r="L22" s="47">
        <v>16</v>
      </c>
      <c r="M22" s="34" t="s">
        <v>61</v>
      </c>
      <c r="N22" s="201">
        <f>I22</f>
        <v>39.81</v>
      </c>
      <c r="O22" s="201">
        <f>J22</f>
        <v>17.472166666666666</v>
      </c>
      <c r="P22" s="202">
        <v>66.14</v>
      </c>
      <c r="Q22" s="203">
        <v>0.79</v>
      </c>
      <c r="R22" s="204">
        <f>O22*Q22*1000</f>
        <v>13803.011666666667</v>
      </c>
      <c r="S22" s="203">
        <v>0.68</v>
      </c>
      <c r="T22" s="204">
        <f>O22*S22*1000</f>
        <v>11881.073333333334</v>
      </c>
      <c r="U22" s="205">
        <v>31</v>
      </c>
      <c r="V22" s="205">
        <v>57</v>
      </c>
      <c r="W22" s="202">
        <v>30.27</v>
      </c>
      <c r="X22" s="200">
        <v>48.61099624633789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/>
      <c r="D25" s="46"/>
      <c r="E25" s="46"/>
      <c r="F25" s="36"/>
      <c r="G25" s="37"/>
      <c r="H25" s="38"/>
      <c r="I25" s="39"/>
      <c r="J25" s="38"/>
      <c r="L25" s="50">
        <v>19</v>
      </c>
      <c r="M25" s="34" t="s">
        <v>64</v>
      </c>
      <c r="N25" s="201"/>
      <c r="O25" s="201"/>
      <c r="P25" s="202"/>
      <c r="Q25" s="203"/>
      <c r="R25" s="204"/>
      <c r="S25" s="203"/>
      <c r="T25" s="204"/>
      <c r="U25" s="206"/>
      <c r="V25" s="206"/>
      <c r="W25" s="202"/>
      <c r="X25" s="202"/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51">
        <v>80000</v>
      </c>
      <c r="D32" s="46">
        <v>120</v>
      </c>
      <c r="E32" s="46">
        <v>6</v>
      </c>
      <c r="F32" s="36">
        <f>D32*E32</f>
        <v>720</v>
      </c>
      <c r="G32" s="37">
        <v>3020</v>
      </c>
      <c r="H32" s="38">
        <f>G32*10/F32</f>
        <v>41.94444444444444</v>
      </c>
      <c r="I32" s="39">
        <v>42.22</v>
      </c>
      <c r="J32" s="38">
        <f>H32*I32/100</f>
        <v>17.708944444444445</v>
      </c>
      <c r="L32" s="50">
        <v>26</v>
      </c>
      <c r="M32" s="34" t="s">
        <v>71</v>
      </c>
      <c r="N32" s="201">
        <f>I32</f>
        <v>42.22</v>
      </c>
      <c r="O32" s="201">
        <f>J32</f>
        <v>17.708944444444445</v>
      </c>
      <c r="P32" s="202">
        <v>66.27</v>
      </c>
      <c r="Q32" s="203">
        <v>0.8</v>
      </c>
      <c r="R32" s="204">
        <f>O32*Q32*1000</f>
        <v>14167.155555555557</v>
      </c>
      <c r="S32" s="203">
        <v>0.7</v>
      </c>
      <c r="T32" s="204">
        <f>O32*S32*1000</f>
        <v>12396.261111111111</v>
      </c>
      <c r="U32" s="205">
        <v>43</v>
      </c>
      <c r="V32" s="205">
        <v>61</v>
      </c>
      <c r="W32" s="202">
        <v>35.17</v>
      </c>
      <c r="X32" s="200">
        <v>43.686058044433594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4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137</v>
      </c>
      <c r="E3" s="11" t="s">
        <v>7</v>
      </c>
      <c r="F3" t="s">
        <v>138</v>
      </c>
      <c r="G3" s="7"/>
      <c r="L3" s="1"/>
      <c r="M3" s="11" t="s">
        <v>5</v>
      </c>
      <c r="N3" t="str">
        <f>C3</f>
        <v>LITWICKI</v>
      </c>
      <c r="P3" s="11" t="s">
        <v>7</v>
      </c>
      <c r="Q3" s="12" t="str">
        <f>F3</f>
        <v>22.10.09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139</v>
      </c>
      <c r="L4" s="1"/>
      <c r="M4" s="11" t="s">
        <v>9</v>
      </c>
      <c r="P4" s="11" t="s">
        <v>10</v>
      </c>
      <c r="Q4" s="12" t="str">
        <f>F4</f>
        <v>02.05.09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 thickBo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66">
        <v>80000</v>
      </c>
      <c r="D7" s="67">
        <v>209</v>
      </c>
      <c r="E7" s="68">
        <v>6</v>
      </c>
      <c r="F7" s="36">
        <f>D7*E7</f>
        <v>1254</v>
      </c>
      <c r="G7" s="69">
        <v>4950</v>
      </c>
      <c r="H7" s="38">
        <f>G7*10/F7</f>
        <v>39.473684210526315</v>
      </c>
      <c r="I7" s="70">
        <v>36.61</v>
      </c>
      <c r="J7" s="38">
        <f>H7*I7/100</f>
        <v>14.451315789473684</v>
      </c>
      <c r="K7"/>
      <c r="L7" s="33">
        <v>1</v>
      </c>
      <c r="M7" s="34" t="s">
        <v>46</v>
      </c>
      <c r="N7" s="201">
        <f aca="true" t="shared" si="0" ref="N7:O10">I7</f>
        <v>36.61</v>
      </c>
      <c r="O7" s="201">
        <f t="shared" si="0"/>
        <v>14.451315789473684</v>
      </c>
      <c r="P7" s="202">
        <v>68.51</v>
      </c>
      <c r="Q7" s="203">
        <v>0.81</v>
      </c>
      <c r="R7" s="204">
        <f>O7*Q7*1000</f>
        <v>11705.565789473685</v>
      </c>
      <c r="S7" s="203">
        <v>0.71</v>
      </c>
      <c r="T7" s="204">
        <f>O7*S7*1000</f>
        <v>10260.434210526315</v>
      </c>
      <c r="U7" s="205">
        <v>41</v>
      </c>
      <c r="V7" s="205">
        <v>61</v>
      </c>
      <c r="W7" s="202">
        <v>26.63</v>
      </c>
      <c r="X7" s="200">
        <v>44.145957946777344</v>
      </c>
    </row>
    <row r="8" spans="1:24" s="6" customFormat="1" ht="15.75" customHeight="1">
      <c r="A8" s="33">
        <v>2</v>
      </c>
      <c r="B8" s="34" t="s">
        <v>47</v>
      </c>
      <c r="C8" s="45">
        <v>80000</v>
      </c>
      <c r="D8" s="46">
        <v>209</v>
      </c>
      <c r="E8" s="46">
        <v>6</v>
      </c>
      <c r="F8" s="36">
        <f>D8*E8</f>
        <v>1254</v>
      </c>
      <c r="G8" s="37">
        <v>4990</v>
      </c>
      <c r="H8" s="38">
        <f>G8*10/F8</f>
        <v>39.792663476874004</v>
      </c>
      <c r="I8" s="39">
        <v>42.2</v>
      </c>
      <c r="J8" s="38">
        <f>H8*I8/100</f>
        <v>16.79250398724083</v>
      </c>
      <c r="K8"/>
      <c r="L8" s="33">
        <v>2</v>
      </c>
      <c r="M8" s="34" t="s">
        <v>47</v>
      </c>
      <c r="N8" s="201">
        <f t="shared" si="0"/>
        <v>42.2</v>
      </c>
      <c r="O8" s="201">
        <f t="shared" si="0"/>
        <v>16.79250398724083</v>
      </c>
      <c r="P8" s="202">
        <v>71.88</v>
      </c>
      <c r="Q8" s="203">
        <v>0.83</v>
      </c>
      <c r="R8" s="204">
        <f>O8*Q8*1000</f>
        <v>13937.778309409889</v>
      </c>
      <c r="S8" s="203">
        <v>0.73</v>
      </c>
      <c r="T8" s="204">
        <f>O8*S8*1000</f>
        <v>12258.527910685807</v>
      </c>
      <c r="U8" s="205">
        <v>40</v>
      </c>
      <c r="V8" s="205">
        <v>61</v>
      </c>
      <c r="W8" s="202">
        <v>32.58</v>
      </c>
      <c r="X8" s="200">
        <v>39.59287643432617</v>
      </c>
    </row>
    <row r="9" spans="1:24" s="6" customFormat="1" ht="15.75" customHeight="1">
      <c r="A9" s="47">
        <v>3</v>
      </c>
      <c r="B9" s="34" t="s">
        <v>48</v>
      </c>
      <c r="C9" s="45">
        <v>80000</v>
      </c>
      <c r="D9" s="46">
        <v>209</v>
      </c>
      <c r="E9" s="46">
        <v>6</v>
      </c>
      <c r="F9" s="36">
        <f>D9*E9</f>
        <v>1254</v>
      </c>
      <c r="G9" s="37">
        <v>5160</v>
      </c>
      <c r="H9" s="38">
        <f>G9*10/F9</f>
        <v>41.14832535885167</v>
      </c>
      <c r="I9" s="39">
        <v>39.61</v>
      </c>
      <c r="J9" s="38">
        <f>H9*I9/100</f>
        <v>16.298851674641146</v>
      </c>
      <c r="K9"/>
      <c r="L9" s="47">
        <v>3</v>
      </c>
      <c r="M9" s="34" t="s">
        <v>48</v>
      </c>
      <c r="N9" s="201">
        <f t="shared" si="0"/>
        <v>39.61</v>
      </c>
      <c r="O9" s="201">
        <f t="shared" si="0"/>
        <v>16.298851674641146</v>
      </c>
      <c r="P9" s="202">
        <v>67.86</v>
      </c>
      <c r="Q9" s="203">
        <v>0.79</v>
      </c>
      <c r="R9" s="204">
        <f>O9*Q9*1000</f>
        <v>12876.092822966506</v>
      </c>
      <c r="S9" s="203">
        <v>0.69</v>
      </c>
      <c r="T9" s="204">
        <f>O9*S9*1000</f>
        <v>11246.20765550239</v>
      </c>
      <c r="U9" s="205">
        <v>37</v>
      </c>
      <c r="V9" s="205">
        <v>58</v>
      </c>
      <c r="W9" s="202">
        <v>26.16</v>
      </c>
      <c r="X9" s="200">
        <v>44.79621505737305</v>
      </c>
    </row>
    <row r="10" spans="1:24" s="6" customFormat="1" ht="15.75" customHeight="1">
      <c r="A10" s="47">
        <v>4</v>
      </c>
      <c r="B10" s="34" t="s">
        <v>49</v>
      </c>
      <c r="C10" s="45">
        <v>80000</v>
      </c>
      <c r="D10" s="46">
        <v>209</v>
      </c>
      <c r="E10" s="46">
        <v>6</v>
      </c>
      <c r="F10" s="36">
        <f>D10*E10</f>
        <v>1254</v>
      </c>
      <c r="G10" s="37">
        <v>5270</v>
      </c>
      <c r="H10" s="38">
        <f>G10*10/F10</f>
        <v>42.025518341307816</v>
      </c>
      <c r="I10" s="39">
        <v>35.36</v>
      </c>
      <c r="J10" s="38">
        <f>H10*I10/100</f>
        <v>14.860223285486443</v>
      </c>
      <c r="K10"/>
      <c r="L10" s="47">
        <v>4</v>
      </c>
      <c r="M10" s="34" t="s">
        <v>49</v>
      </c>
      <c r="N10" s="201">
        <f t="shared" si="0"/>
        <v>35.36</v>
      </c>
      <c r="O10" s="201">
        <f t="shared" si="0"/>
        <v>14.860223285486443</v>
      </c>
      <c r="P10" s="202">
        <v>70.9</v>
      </c>
      <c r="Q10" s="203">
        <v>0.84</v>
      </c>
      <c r="R10" s="204">
        <f>O10*Q10*1000</f>
        <v>12482.587559808611</v>
      </c>
      <c r="S10" s="203">
        <v>0.74</v>
      </c>
      <c r="T10" s="204">
        <f>O10*S10*1000</f>
        <v>10996.565231259969</v>
      </c>
      <c r="U10" s="205">
        <v>49</v>
      </c>
      <c r="V10" s="205">
        <v>65</v>
      </c>
      <c r="W10" s="202">
        <v>31.88</v>
      </c>
      <c r="X10" s="200">
        <v>40.7414665222168</v>
      </c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45">
        <v>80000</v>
      </c>
      <c r="D12" s="46">
        <v>209</v>
      </c>
      <c r="E12" s="46">
        <v>6</v>
      </c>
      <c r="F12" s="36">
        <f>D12*E12</f>
        <v>1254</v>
      </c>
      <c r="G12" s="37">
        <v>5140</v>
      </c>
      <c r="H12" s="38">
        <f>G12*10/F12</f>
        <v>40.98883572567783</v>
      </c>
      <c r="I12" s="39">
        <v>37.13</v>
      </c>
      <c r="J12" s="38">
        <f>H12*I12/100</f>
        <v>15.21915470494418</v>
      </c>
      <c r="K12"/>
      <c r="L12" s="47">
        <v>6</v>
      </c>
      <c r="M12" s="48" t="s">
        <v>51</v>
      </c>
      <c r="N12" s="201">
        <f>I12</f>
        <v>37.13</v>
      </c>
      <c r="O12" s="201">
        <f>J12</f>
        <v>15.21915470494418</v>
      </c>
      <c r="P12" s="202">
        <v>72.05</v>
      </c>
      <c r="Q12" s="203">
        <v>0.84</v>
      </c>
      <c r="R12" s="204">
        <f>O12*Q12*1000</f>
        <v>12784.089952153112</v>
      </c>
      <c r="S12" s="203">
        <v>0.74</v>
      </c>
      <c r="T12" s="204">
        <f>O12*S12*1000</f>
        <v>11262.174481658692</v>
      </c>
      <c r="U12" s="205">
        <v>48</v>
      </c>
      <c r="V12" s="205">
        <v>65</v>
      </c>
      <c r="W12" s="202">
        <v>31.47</v>
      </c>
      <c r="X12" s="200">
        <v>39.57881164550781</v>
      </c>
    </row>
    <row r="13" spans="1:24" s="6" customFormat="1" ht="15.75" customHeight="1">
      <c r="A13" s="47">
        <v>7</v>
      </c>
      <c r="B13" s="48" t="s">
        <v>52</v>
      </c>
      <c r="C13" s="45"/>
      <c r="D13" s="46"/>
      <c r="E13" s="46"/>
      <c r="F13" s="36"/>
      <c r="G13" s="37"/>
      <c r="H13" s="38"/>
      <c r="I13" s="39"/>
      <c r="J13" s="38"/>
      <c r="K13"/>
      <c r="L13" s="47">
        <v>7</v>
      </c>
      <c r="M13" s="48" t="s">
        <v>52</v>
      </c>
      <c r="N13" s="201"/>
      <c r="O13" s="201"/>
      <c r="P13" s="202"/>
      <c r="Q13" s="203"/>
      <c r="R13" s="204"/>
      <c r="S13" s="203"/>
      <c r="T13" s="204"/>
      <c r="U13" s="206"/>
      <c r="V13" s="206"/>
      <c r="W13" s="202"/>
      <c r="X13" s="202"/>
    </row>
    <row r="14" spans="1:24" s="6" customFormat="1" ht="15.75" customHeight="1">
      <c r="A14" s="47">
        <v>8</v>
      </c>
      <c r="B14" s="48" t="s">
        <v>53</v>
      </c>
      <c r="C14" s="45">
        <v>80000</v>
      </c>
      <c r="D14" s="46">
        <v>209</v>
      </c>
      <c r="E14" s="46">
        <v>6</v>
      </c>
      <c r="F14" s="36">
        <f>D14*E14</f>
        <v>1254</v>
      </c>
      <c r="G14" s="37">
        <v>5230</v>
      </c>
      <c r="H14" s="38">
        <f>G14*10/F14</f>
        <v>41.706539074960126</v>
      </c>
      <c r="I14" s="39">
        <v>32.62</v>
      </c>
      <c r="J14" s="38">
        <f>H14*I14/100</f>
        <v>13.604673046251992</v>
      </c>
      <c r="K14"/>
      <c r="L14" s="47">
        <v>8</v>
      </c>
      <c r="M14" s="48" t="s">
        <v>53</v>
      </c>
      <c r="N14" s="201">
        <f>I14</f>
        <v>32.62</v>
      </c>
      <c r="O14" s="201">
        <f>J14</f>
        <v>13.604673046251992</v>
      </c>
      <c r="P14" s="202">
        <v>72.87</v>
      </c>
      <c r="Q14" s="203">
        <v>0.83</v>
      </c>
      <c r="R14" s="204">
        <f>O14*Q14*1000</f>
        <v>11291.878628389153</v>
      </c>
      <c r="S14" s="203">
        <v>0.74</v>
      </c>
      <c r="T14" s="204">
        <f>O14*S14*1000</f>
        <v>10067.458054226474</v>
      </c>
      <c r="U14" s="205">
        <v>43</v>
      </c>
      <c r="V14" s="205">
        <v>63</v>
      </c>
      <c r="W14" s="202">
        <v>27.4</v>
      </c>
      <c r="X14" s="200">
        <v>39.27500915527344</v>
      </c>
    </row>
    <row r="15" spans="1:24" s="6" customFormat="1" ht="15.75" customHeight="1">
      <c r="A15" s="47">
        <v>9</v>
      </c>
      <c r="B15" s="48" t="s">
        <v>54</v>
      </c>
      <c r="C15" s="45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45">
        <v>80000</v>
      </c>
      <c r="D16" s="46">
        <v>209</v>
      </c>
      <c r="E16" s="46">
        <v>6</v>
      </c>
      <c r="F16" s="36">
        <f>D16*E16</f>
        <v>1254</v>
      </c>
      <c r="G16" s="37">
        <v>5310</v>
      </c>
      <c r="H16" s="38">
        <f>G16*10/F16</f>
        <v>42.344497607655505</v>
      </c>
      <c r="I16" s="39">
        <v>32.15</v>
      </c>
      <c r="J16" s="38">
        <f>H16*I16/100</f>
        <v>13.613755980861244</v>
      </c>
      <c r="K16"/>
      <c r="L16" s="47">
        <v>10</v>
      </c>
      <c r="M16" s="34" t="s">
        <v>55</v>
      </c>
      <c r="N16" s="201">
        <f>I16</f>
        <v>32.15</v>
      </c>
      <c r="O16" s="201">
        <f>J16</f>
        <v>13.613755980861244</v>
      </c>
      <c r="P16" s="202">
        <v>68.92</v>
      </c>
      <c r="Q16" s="203">
        <v>0.79</v>
      </c>
      <c r="R16" s="204">
        <f>O16*Q16*1000</f>
        <v>10754.867224880383</v>
      </c>
      <c r="S16" s="203">
        <v>0.69</v>
      </c>
      <c r="T16" s="204">
        <f>O16*S16*1000</f>
        <v>9393.491626794259</v>
      </c>
      <c r="U16" s="205">
        <v>37</v>
      </c>
      <c r="V16" s="205">
        <v>59</v>
      </c>
      <c r="W16" s="202">
        <v>23.05</v>
      </c>
      <c r="X16" s="200">
        <v>45.224308013916016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80000</v>
      </c>
      <c r="D18" s="46">
        <v>209</v>
      </c>
      <c r="E18" s="46">
        <v>6</v>
      </c>
      <c r="F18" s="36">
        <f>D18*E18</f>
        <v>1254</v>
      </c>
      <c r="G18" s="37">
        <v>5440</v>
      </c>
      <c r="H18" s="38">
        <f>G18*10/F18</f>
        <v>43.38118022328548</v>
      </c>
      <c r="I18" s="39">
        <v>35.62</v>
      </c>
      <c r="J18" s="38">
        <f>H18*I18/100</f>
        <v>15.452376395534289</v>
      </c>
      <c r="K18"/>
      <c r="L18" s="47">
        <v>12</v>
      </c>
      <c r="M18" s="34" t="s">
        <v>57</v>
      </c>
      <c r="N18" s="201">
        <f>I18</f>
        <v>35.62</v>
      </c>
      <c r="O18" s="201">
        <f>J18</f>
        <v>15.452376395534289</v>
      </c>
      <c r="P18" s="202">
        <v>73.67</v>
      </c>
      <c r="Q18" s="203">
        <v>0.83</v>
      </c>
      <c r="R18" s="204">
        <f>O18*Q18*1000</f>
        <v>12825.472408293459</v>
      </c>
      <c r="S18" s="203">
        <v>0.74</v>
      </c>
      <c r="T18" s="204">
        <f>O18*S18*1000</f>
        <v>11434.758532695374</v>
      </c>
      <c r="U18" s="205">
        <v>50</v>
      </c>
      <c r="V18" s="205">
        <v>65</v>
      </c>
      <c r="W18" s="202">
        <v>27.28</v>
      </c>
      <c r="X18" s="200">
        <v>40.27358627319336</v>
      </c>
    </row>
    <row r="19" spans="1:24" s="6" customFormat="1" ht="15.75" customHeight="1">
      <c r="A19" s="47">
        <v>13</v>
      </c>
      <c r="B19" s="34" t="s">
        <v>58</v>
      </c>
      <c r="C19" s="45"/>
      <c r="D19" s="46"/>
      <c r="E19" s="46"/>
      <c r="F19" s="36"/>
      <c r="G19" s="37"/>
      <c r="H19" s="38"/>
      <c r="I19" s="39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62">
        <v>80000</v>
      </c>
      <c r="D22" s="46">
        <v>209</v>
      </c>
      <c r="E22" s="46">
        <v>6</v>
      </c>
      <c r="F22" s="36">
        <f>D22*E22</f>
        <v>1254</v>
      </c>
      <c r="G22" s="37">
        <v>5400</v>
      </c>
      <c r="H22" s="38">
        <f>G22*10/F22</f>
        <v>43.0622009569378</v>
      </c>
      <c r="I22" s="39">
        <v>34.01</v>
      </c>
      <c r="J22" s="38">
        <f>H22*I22/100</f>
        <v>14.645454545454545</v>
      </c>
      <c r="L22" s="47">
        <v>16</v>
      </c>
      <c r="M22" s="34" t="s">
        <v>61</v>
      </c>
      <c r="N22" s="201">
        <f>I22</f>
        <v>34.01</v>
      </c>
      <c r="O22" s="201">
        <f>J22</f>
        <v>14.645454545454545</v>
      </c>
      <c r="P22" s="202">
        <v>73.62</v>
      </c>
      <c r="Q22" s="203">
        <v>0.88</v>
      </c>
      <c r="R22" s="204">
        <f>O22*Q22*1000</f>
        <v>12888</v>
      </c>
      <c r="S22" s="203">
        <v>0.79</v>
      </c>
      <c r="T22" s="204">
        <f>O22*S22*1000</f>
        <v>11569.90909090909</v>
      </c>
      <c r="U22" s="205">
        <v>43</v>
      </c>
      <c r="V22" s="205">
        <v>66</v>
      </c>
      <c r="W22" s="202">
        <v>44.04</v>
      </c>
      <c r="X22" s="200">
        <v>34.901206970214844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/>
      <c r="D25" s="46"/>
      <c r="E25" s="46"/>
      <c r="F25" s="36"/>
      <c r="G25" s="37"/>
      <c r="H25" s="38"/>
      <c r="I25" s="39"/>
      <c r="J25" s="38"/>
      <c r="L25" s="50">
        <v>19</v>
      </c>
      <c r="M25" s="34" t="s">
        <v>64</v>
      </c>
      <c r="N25" s="201"/>
      <c r="O25" s="201"/>
      <c r="P25" s="202"/>
      <c r="Q25" s="203"/>
      <c r="R25" s="204"/>
      <c r="S25" s="203"/>
      <c r="T25" s="204"/>
      <c r="U25" s="206"/>
      <c r="V25" s="206"/>
      <c r="W25" s="202"/>
      <c r="X25" s="202"/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45">
        <v>80000</v>
      </c>
      <c r="D32" s="46">
        <v>209</v>
      </c>
      <c r="E32" s="46">
        <v>6</v>
      </c>
      <c r="F32" s="36">
        <f>D32*E32</f>
        <v>1254</v>
      </c>
      <c r="G32" s="37">
        <v>5390</v>
      </c>
      <c r="H32" s="38">
        <f>G32*10/F32</f>
        <v>42.98245614035088</v>
      </c>
      <c r="I32" s="39">
        <v>36.85</v>
      </c>
      <c r="J32" s="38">
        <f>H32*I32/100</f>
        <v>15.8390350877193</v>
      </c>
      <c r="L32" s="50">
        <v>26</v>
      </c>
      <c r="M32" s="34" t="s">
        <v>71</v>
      </c>
      <c r="N32" s="201">
        <f>I32</f>
        <v>36.85</v>
      </c>
      <c r="O32" s="201">
        <f>J32</f>
        <v>15.8390350877193</v>
      </c>
      <c r="P32" s="202">
        <v>72.27</v>
      </c>
      <c r="Q32" s="203">
        <v>0.85</v>
      </c>
      <c r="R32" s="204">
        <f>O32*Q32*1000</f>
        <v>13463.179824561405</v>
      </c>
      <c r="S32" s="203">
        <v>0.75</v>
      </c>
      <c r="T32" s="204">
        <f>O32*S32*1000</f>
        <v>11879.276315789475</v>
      </c>
      <c r="U32" s="205">
        <v>44</v>
      </c>
      <c r="V32" s="205">
        <v>64</v>
      </c>
      <c r="W32" s="202">
        <v>32.64</v>
      </c>
      <c r="X32" s="200">
        <v>39.948768615722656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3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140</v>
      </c>
      <c r="E3" s="11" t="s">
        <v>7</v>
      </c>
      <c r="F3" t="s">
        <v>141</v>
      </c>
      <c r="G3" s="7"/>
      <c r="L3" s="1"/>
      <c r="M3" s="11" t="s">
        <v>5</v>
      </c>
      <c r="N3" t="str">
        <f>C3</f>
        <v>OLEKSIUK</v>
      </c>
      <c r="P3" s="11" t="s">
        <v>7</v>
      </c>
      <c r="Q3" s="12" t="str">
        <f>F3</f>
        <v>23.10.09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95</v>
      </c>
      <c r="L4" s="1"/>
      <c r="M4" s="11" t="s">
        <v>9</v>
      </c>
      <c r="P4" s="11" t="s">
        <v>10</v>
      </c>
      <c r="Q4" s="12" t="str">
        <f>F4</f>
        <v>12.05.09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79">
        <v>85000</v>
      </c>
      <c r="D8" s="80">
        <v>443</v>
      </c>
      <c r="E8" s="80">
        <v>3</v>
      </c>
      <c r="F8" s="36">
        <f>D8*E8</f>
        <v>1329</v>
      </c>
      <c r="G8" s="81">
        <v>6830</v>
      </c>
      <c r="H8" s="38">
        <f>G8*10/F8</f>
        <v>51.39202407825432</v>
      </c>
      <c r="I8" s="82">
        <v>37.93</v>
      </c>
      <c r="J8" s="38">
        <f>H8*I8/100</f>
        <v>19.492994732881865</v>
      </c>
      <c r="K8"/>
      <c r="L8" s="33">
        <v>2</v>
      </c>
      <c r="M8" s="34" t="s">
        <v>47</v>
      </c>
      <c r="N8" s="201">
        <f>I8</f>
        <v>37.93</v>
      </c>
      <c r="O8" s="201">
        <f>J8</f>
        <v>19.492994732881865</v>
      </c>
      <c r="P8" s="202">
        <v>65.97</v>
      </c>
      <c r="Q8" s="203">
        <v>0.81</v>
      </c>
      <c r="R8" s="204">
        <f>O8*Q8*1000</f>
        <v>15789.325733634312</v>
      </c>
      <c r="S8" s="203">
        <v>0.7</v>
      </c>
      <c r="T8" s="204">
        <f>O8*S8*1000</f>
        <v>13645.096313017306</v>
      </c>
      <c r="U8" s="205">
        <v>43</v>
      </c>
      <c r="V8" s="205">
        <v>62</v>
      </c>
      <c r="W8" s="202">
        <v>27.62</v>
      </c>
      <c r="X8" s="200">
        <v>45.56232452392578</v>
      </c>
    </row>
    <row r="9" spans="1:24" s="6" customFormat="1" ht="15.75" customHeight="1">
      <c r="A9" s="47">
        <v>3</v>
      </c>
      <c r="B9" s="34" t="s">
        <v>48</v>
      </c>
      <c r="C9" s="79"/>
      <c r="D9" s="80"/>
      <c r="E9" s="80"/>
      <c r="F9" s="36"/>
      <c r="G9" s="81"/>
      <c r="H9" s="38"/>
      <c r="I9" s="82"/>
      <c r="J9" s="38"/>
      <c r="K9"/>
      <c r="L9" s="47">
        <v>3</v>
      </c>
      <c r="M9" s="34" t="s">
        <v>48</v>
      </c>
      <c r="N9" s="201"/>
      <c r="O9" s="201"/>
      <c r="P9" s="202"/>
      <c r="Q9" s="203"/>
      <c r="R9" s="204"/>
      <c r="S9" s="203"/>
      <c r="T9" s="204"/>
      <c r="U9" s="206"/>
      <c r="V9" s="206"/>
      <c r="W9" s="202"/>
      <c r="X9" s="202"/>
    </row>
    <row r="10" spans="1:24" s="6" customFormat="1" ht="15.75" customHeight="1">
      <c r="A10" s="47">
        <v>4</v>
      </c>
      <c r="B10" s="34" t="s">
        <v>49</v>
      </c>
      <c r="C10" s="79">
        <v>85000</v>
      </c>
      <c r="D10" s="80">
        <v>443</v>
      </c>
      <c r="E10" s="80">
        <v>3</v>
      </c>
      <c r="F10" s="36">
        <f>D10*E10</f>
        <v>1329</v>
      </c>
      <c r="G10" s="81">
        <v>7110</v>
      </c>
      <c r="H10" s="38">
        <f>G10*10/F10</f>
        <v>53.49887133182844</v>
      </c>
      <c r="I10" s="82">
        <v>37.62</v>
      </c>
      <c r="J10" s="38">
        <f>H10*I10/100</f>
        <v>20.126275395033858</v>
      </c>
      <c r="K10"/>
      <c r="L10" s="47">
        <v>4</v>
      </c>
      <c r="M10" s="34" t="s">
        <v>49</v>
      </c>
      <c r="N10" s="201">
        <f aca="true" t="shared" si="0" ref="N10:O13">I10</f>
        <v>37.62</v>
      </c>
      <c r="O10" s="201">
        <f t="shared" si="0"/>
        <v>20.126275395033858</v>
      </c>
      <c r="P10" s="202">
        <v>67.8</v>
      </c>
      <c r="Q10" s="203">
        <v>0.82</v>
      </c>
      <c r="R10" s="204">
        <f>O10*Q10*1000</f>
        <v>16503.54582392776</v>
      </c>
      <c r="S10" s="203">
        <v>0.72</v>
      </c>
      <c r="T10" s="204">
        <f>O10*S10*1000</f>
        <v>14490.918284424377</v>
      </c>
      <c r="U10" s="205">
        <v>45</v>
      </c>
      <c r="V10" s="205">
        <v>63</v>
      </c>
      <c r="W10" s="202">
        <v>29.66</v>
      </c>
      <c r="X10" s="200">
        <v>42.58250427246094</v>
      </c>
    </row>
    <row r="11" spans="1:24" s="6" customFormat="1" ht="15.75" customHeight="1">
      <c r="A11" s="47">
        <v>5</v>
      </c>
      <c r="B11" s="48" t="s">
        <v>50</v>
      </c>
      <c r="C11" s="79">
        <v>85000</v>
      </c>
      <c r="D11" s="80">
        <v>443</v>
      </c>
      <c r="E11" s="80">
        <v>3</v>
      </c>
      <c r="F11" s="36">
        <f>D11*E11</f>
        <v>1329</v>
      </c>
      <c r="G11" s="81">
        <v>7200</v>
      </c>
      <c r="H11" s="38">
        <f>G11*10/F11</f>
        <v>54.17607223476298</v>
      </c>
      <c r="I11" s="82">
        <v>35.71</v>
      </c>
      <c r="J11" s="38">
        <f>H11*I11/100</f>
        <v>19.346275395033857</v>
      </c>
      <c r="K11"/>
      <c r="L11" s="47">
        <v>5</v>
      </c>
      <c r="M11" s="48" t="s">
        <v>50</v>
      </c>
      <c r="N11" s="201">
        <f t="shared" si="0"/>
        <v>35.71</v>
      </c>
      <c r="O11" s="201">
        <f t="shared" si="0"/>
        <v>19.346275395033857</v>
      </c>
      <c r="P11" s="202">
        <v>61.71</v>
      </c>
      <c r="Q11" s="203">
        <v>0.77</v>
      </c>
      <c r="R11" s="204">
        <f>O11*Q11*1000</f>
        <v>14896.63205417607</v>
      </c>
      <c r="S11" s="203">
        <v>0.67</v>
      </c>
      <c r="T11" s="204">
        <f>O11*S11*1000</f>
        <v>12962.004514672684</v>
      </c>
      <c r="U11" s="205">
        <v>43</v>
      </c>
      <c r="V11" s="205">
        <v>60</v>
      </c>
      <c r="W11" s="202">
        <v>17.68</v>
      </c>
      <c r="X11" s="200">
        <v>54.56707763671875</v>
      </c>
    </row>
    <row r="12" spans="1:24" s="6" customFormat="1" ht="15.75" customHeight="1">
      <c r="A12" s="47">
        <v>6</v>
      </c>
      <c r="B12" s="48" t="s">
        <v>51</v>
      </c>
      <c r="C12" s="79">
        <v>85000</v>
      </c>
      <c r="D12" s="80">
        <v>443</v>
      </c>
      <c r="E12" s="80">
        <v>3</v>
      </c>
      <c r="F12" s="36">
        <f>D12*E12</f>
        <v>1329</v>
      </c>
      <c r="G12" s="81">
        <v>7340</v>
      </c>
      <c r="H12" s="38">
        <f>G12*10/F12</f>
        <v>55.229495861550035</v>
      </c>
      <c r="I12" s="82">
        <v>39.94</v>
      </c>
      <c r="J12" s="38">
        <f>H12*I12/100</f>
        <v>22.058660647103082</v>
      </c>
      <c r="K12"/>
      <c r="L12" s="47">
        <v>6</v>
      </c>
      <c r="M12" s="48" t="s">
        <v>51</v>
      </c>
      <c r="N12" s="201">
        <f t="shared" si="0"/>
        <v>39.94</v>
      </c>
      <c r="O12" s="201">
        <f t="shared" si="0"/>
        <v>22.058660647103082</v>
      </c>
      <c r="P12" s="202">
        <v>71.96</v>
      </c>
      <c r="Q12" s="203">
        <v>0.86</v>
      </c>
      <c r="R12" s="204">
        <f>O12*Q12*1000</f>
        <v>18970.44815650865</v>
      </c>
      <c r="S12" s="203">
        <v>0.77</v>
      </c>
      <c r="T12" s="204">
        <f>O12*S12*1000</f>
        <v>16985.16869826937</v>
      </c>
      <c r="U12" s="205">
        <v>42</v>
      </c>
      <c r="V12" s="205">
        <v>64</v>
      </c>
      <c r="W12" s="202">
        <v>35.7</v>
      </c>
      <c r="X12" s="200">
        <v>36.64275360107422</v>
      </c>
    </row>
    <row r="13" spans="1:24" s="6" customFormat="1" ht="15.75" customHeight="1">
      <c r="A13" s="47">
        <v>7</v>
      </c>
      <c r="B13" s="48" t="s">
        <v>52</v>
      </c>
      <c r="C13" s="79">
        <v>88000</v>
      </c>
      <c r="D13" s="80">
        <v>443</v>
      </c>
      <c r="E13" s="80">
        <v>3</v>
      </c>
      <c r="F13" s="36">
        <f>D13*E13</f>
        <v>1329</v>
      </c>
      <c r="G13" s="81">
        <v>7770</v>
      </c>
      <c r="H13" s="38">
        <f>G13*10/F13</f>
        <v>58.465011286681715</v>
      </c>
      <c r="I13" s="82">
        <v>33.55</v>
      </c>
      <c r="J13" s="38">
        <f>H13*I13/100</f>
        <v>19.615011286681714</v>
      </c>
      <c r="K13"/>
      <c r="L13" s="47">
        <v>7</v>
      </c>
      <c r="M13" s="48" t="s">
        <v>52</v>
      </c>
      <c r="N13" s="201">
        <f t="shared" si="0"/>
        <v>33.55</v>
      </c>
      <c r="O13" s="201">
        <f t="shared" si="0"/>
        <v>19.615011286681714</v>
      </c>
      <c r="P13" s="202">
        <v>66.02</v>
      </c>
      <c r="Q13" s="203">
        <v>0.8</v>
      </c>
      <c r="R13" s="204">
        <f>O13*Q13*1000</f>
        <v>15692.00902934537</v>
      </c>
      <c r="S13" s="203">
        <v>0.7</v>
      </c>
      <c r="T13" s="204">
        <f>O13*S13*1000</f>
        <v>13730.5079006772</v>
      </c>
      <c r="U13" s="205">
        <v>42</v>
      </c>
      <c r="V13" s="205">
        <v>61</v>
      </c>
      <c r="W13" s="202">
        <v>25.83</v>
      </c>
      <c r="X13" s="200">
        <v>45.79004669189453</v>
      </c>
    </row>
    <row r="14" spans="1:24" s="6" customFormat="1" ht="15.75" customHeight="1">
      <c r="A14" s="47">
        <v>8</v>
      </c>
      <c r="B14" s="48" t="s">
        <v>53</v>
      </c>
      <c r="C14" s="79"/>
      <c r="D14" s="80"/>
      <c r="E14" s="80"/>
      <c r="F14" s="36"/>
      <c r="G14" s="81"/>
      <c r="H14" s="38"/>
      <c r="I14" s="82"/>
      <c r="J14" s="38"/>
      <c r="K14"/>
      <c r="L14" s="47">
        <v>8</v>
      </c>
      <c r="M14" s="48" t="s">
        <v>53</v>
      </c>
      <c r="N14" s="201"/>
      <c r="O14" s="201"/>
      <c r="P14" s="202"/>
      <c r="Q14" s="203"/>
      <c r="R14" s="204"/>
      <c r="S14" s="203"/>
      <c r="T14" s="204"/>
      <c r="U14" s="206"/>
      <c r="V14" s="206"/>
      <c r="W14" s="202"/>
      <c r="X14" s="202"/>
    </row>
    <row r="15" spans="1:24" s="6" customFormat="1" ht="15.75" customHeight="1">
      <c r="A15" s="47">
        <v>9</v>
      </c>
      <c r="B15" s="48" t="s">
        <v>54</v>
      </c>
      <c r="C15" s="79"/>
      <c r="D15" s="80"/>
      <c r="E15" s="80"/>
      <c r="F15" s="36"/>
      <c r="G15" s="81"/>
      <c r="H15" s="38"/>
      <c r="I15" s="82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79">
        <v>85000</v>
      </c>
      <c r="D16" s="80">
        <v>238</v>
      </c>
      <c r="E16" s="80">
        <v>4.5</v>
      </c>
      <c r="F16" s="36">
        <f>D16*E16</f>
        <v>1071</v>
      </c>
      <c r="G16" s="81">
        <v>6120</v>
      </c>
      <c r="H16" s="38">
        <f>G16*10/F16</f>
        <v>57.142857142857146</v>
      </c>
      <c r="I16" s="82">
        <v>33.31</v>
      </c>
      <c r="J16" s="38">
        <f>H16*I16/100</f>
        <v>19.034285714285716</v>
      </c>
      <c r="K16"/>
      <c r="L16" s="47">
        <v>10</v>
      </c>
      <c r="M16" s="34" t="s">
        <v>55</v>
      </c>
      <c r="N16" s="201">
        <f>I16</f>
        <v>33.31</v>
      </c>
      <c r="O16" s="201">
        <f>J16</f>
        <v>19.034285714285716</v>
      </c>
      <c r="P16" s="202">
        <v>64.59</v>
      </c>
      <c r="Q16" s="203">
        <v>0.79</v>
      </c>
      <c r="R16" s="204">
        <f>O16*Q16*1000</f>
        <v>15037.085714285717</v>
      </c>
      <c r="S16" s="203">
        <v>0.69</v>
      </c>
      <c r="T16" s="204">
        <f>O16*S16*1000</f>
        <v>13133.657142857142</v>
      </c>
      <c r="U16" s="205">
        <v>38</v>
      </c>
      <c r="V16" s="205">
        <v>59</v>
      </c>
      <c r="W16" s="202">
        <v>24.09</v>
      </c>
      <c r="X16" s="200">
        <v>47.68931198120117</v>
      </c>
    </row>
    <row r="17" spans="1:24" s="6" customFormat="1" ht="15.75" customHeight="1">
      <c r="A17" s="47">
        <v>11</v>
      </c>
      <c r="B17" s="48" t="s">
        <v>56</v>
      </c>
      <c r="C17" s="79"/>
      <c r="D17" s="80"/>
      <c r="E17" s="80"/>
      <c r="F17" s="36"/>
      <c r="G17" s="81"/>
      <c r="H17" s="38"/>
      <c r="I17" s="82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79">
        <v>85000</v>
      </c>
      <c r="D18" s="80">
        <v>238</v>
      </c>
      <c r="E18" s="80">
        <v>4.5</v>
      </c>
      <c r="F18" s="36">
        <f>D18*E18</f>
        <v>1071</v>
      </c>
      <c r="G18" s="81">
        <v>6840</v>
      </c>
      <c r="H18" s="38">
        <f>G18*10/F18</f>
        <v>63.865546218487395</v>
      </c>
      <c r="I18" s="82">
        <v>31.84</v>
      </c>
      <c r="J18" s="38">
        <f>H18*I18/100</f>
        <v>20.334789915966386</v>
      </c>
      <c r="K18"/>
      <c r="L18" s="47">
        <v>12</v>
      </c>
      <c r="M18" s="34" t="s">
        <v>57</v>
      </c>
      <c r="N18" s="201">
        <f aca="true" t="shared" si="1" ref="N18:O20">I18</f>
        <v>31.84</v>
      </c>
      <c r="O18" s="201">
        <f t="shared" si="1"/>
        <v>20.334789915966386</v>
      </c>
      <c r="P18" s="202">
        <v>66.13</v>
      </c>
      <c r="Q18" s="203">
        <v>0.8</v>
      </c>
      <c r="R18" s="204">
        <f>O18*Q18*1000</f>
        <v>16267.83193277311</v>
      </c>
      <c r="S18" s="203">
        <v>0.69</v>
      </c>
      <c r="T18" s="204">
        <f>O18*S18*1000</f>
        <v>14031.005042016805</v>
      </c>
      <c r="U18" s="205">
        <v>49</v>
      </c>
      <c r="V18" s="205">
        <v>63</v>
      </c>
      <c r="W18" s="202">
        <v>24.23</v>
      </c>
      <c r="X18" s="200">
        <v>46.85</v>
      </c>
    </row>
    <row r="19" spans="1:24" s="6" customFormat="1" ht="15.75" customHeight="1">
      <c r="A19" s="47">
        <v>13</v>
      </c>
      <c r="B19" s="34" t="s">
        <v>58</v>
      </c>
      <c r="C19" s="79">
        <v>85000</v>
      </c>
      <c r="D19" s="80">
        <v>238</v>
      </c>
      <c r="E19" s="80">
        <v>4.5</v>
      </c>
      <c r="F19" s="36">
        <f>D19*E19</f>
        <v>1071</v>
      </c>
      <c r="G19" s="81">
        <v>6240</v>
      </c>
      <c r="H19" s="38">
        <f>G19*10/F19</f>
        <v>58.26330532212885</v>
      </c>
      <c r="I19" s="82">
        <v>33.8</v>
      </c>
      <c r="J19" s="38">
        <f>H19*I19/100</f>
        <v>19.69299719887955</v>
      </c>
      <c r="K19"/>
      <c r="L19" s="47">
        <v>13</v>
      </c>
      <c r="M19" s="34" t="s">
        <v>58</v>
      </c>
      <c r="N19" s="201">
        <f t="shared" si="1"/>
        <v>33.8</v>
      </c>
      <c r="O19" s="201">
        <f t="shared" si="1"/>
        <v>19.69299719887955</v>
      </c>
      <c r="P19" s="202">
        <v>65.69</v>
      </c>
      <c r="Q19" s="203">
        <v>0.8</v>
      </c>
      <c r="R19" s="204">
        <f>O19*Q19*1000</f>
        <v>15754.39775910364</v>
      </c>
      <c r="S19" s="203">
        <v>0.69</v>
      </c>
      <c r="T19" s="204">
        <f>O19*S19*1000</f>
        <v>13588.168067226889</v>
      </c>
      <c r="U19" s="205">
        <v>49</v>
      </c>
      <c r="V19" s="205">
        <v>63</v>
      </c>
      <c r="W19" s="202">
        <v>23.19</v>
      </c>
      <c r="X19" s="200">
        <v>47.98928451538086</v>
      </c>
    </row>
    <row r="20" spans="1:24" s="6" customFormat="1" ht="15.75" customHeight="1">
      <c r="A20" s="47">
        <v>14</v>
      </c>
      <c r="B20" s="34" t="s">
        <v>59</v>
      </c>
      <c r="C20" s="79">
        <v>85000</v>
      </c>
      <c r="D20" s="80">
        <v>238</v>
      </c>
      <c r="E20" s="80">
        <v>4.5</v>
      </c>
      <c r="F20" s="36">
        <f>D20*E20</f>
        <v>1071</v>
      </c>
      <c r="G20" s="81">
        <v>6000</v>
      </c>
      <c r="H20" s="38">
        <f>G20*10/F20</f>
        <v>56.022408963585434</v>
      </c>
      <c r="I20" s="82">
        <v>33.62</v>
      </c>
      <c r="J20" s="38">
        <f>H20*I20/100</f>
        <v>18.834733893557424</v>
      </c>
      <c r="K20"/>
      <c r="L20" s="47">
        <v>14</v>
      </c>
      <c r="M20" s="34" t="s">
        <v>59</v>
      </c>
      <c r="N20" s="201">
        <f t="shared" si="1"/>
        <v>33.62</v>
      </c>
      <c r="O20" s="201">
        <f t="shared" si="1"/>
        <v>18.834733893557424</v>
      </c>
      <c r="P20" s="202">
        <v>64.88</v>
      </c>
      <c r="Q20" s="203">
        <v>0.78</v>
      </c>
      <c r="R20" s="204">
        <f>O20*Q20*1000</f>
        <v>14691.092436974792</v>
      </c>
      <c r="S20" s="203">
        <v>0.68</v>
      </c>
      <c r="T20" s="204">
        <f>O20*S20*1000</f>
        <v>12807.61904761905</v>
      </c>
      <c r="U20" s="205">
        <v>45</v>
      </c>
      <c r="V20" s="205">
        <v>61</v>
      </c>
      <c r="W20" s="202">
        <v>20.64</v>
      </c>
      <c r="X20" s="200">
        <v>47.71596145629883</v>
      </c>
    </row>
    <row r="21" spans="1:24" s="6" customFormat="1" ht="15.75" customHeight="1">
      <c r="A21" s="47">
        <v>15</v>
      </c>
      <c r="B21" s="34" t="s">
        <v>60</v>
      </c>
      <c r="C21" s="79"/>
      <c r="D21" s="80"/>
      <c r="E21" s="80"/>
      <c r="F21" s="36"/>
      <c r="G21" s="81"/>
      <c r="H21" s="38"/>
      <c r="I21" s="82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83">
        <v>85000</v>
      </c>
      <c r="D22" s="80">
        <v>238</v>
      </c>
      <c r="E22" s="80">
        <v>4.5</v>
      </c>
      <c r="F22" s="36">
        <f>D22*E22</f>
        <v>1071</v>
      </c>
      <c r="G22" s="81">
        <v>6400</v>
      </c>
      <c r="H22" s="38">
        <f>G22*10/F22</f>
        <v>59.757236227824464</v>
      </c>
      <c r="I22" s="82">
        <v>29.54</v>
      </c>
      <c r="J22" s="38">
        <f>H22*I22/100</f>
        <v>17.652287581699344</v>
      </c>
      <c r="L22" s="47">
        <v>16</v>
      </c>
      <c r="M22" s="34" t="s">
        <v>61</v>
      </c>
      <c r="N22" s="201">
        <f>I22</f>
        <v>29.54</v>
      </c>
      <c r="O22" s="201">
        <f>J22</f>
        <v>17.652287581699344</v>
      </c>
      <c r="P22" s="202">
        <v>64.74</v>
      </c>
      <c r="Q22" s="203">
        <v>0.79</v>
      </c>
      <c r="R22" s="204">
        <f>O22*Q22*1000</f>
        <v>13945.307189542482</v>
      </c>
      <c r="S22" s="203">
        <v>0.69</v>
      </c>
      <c r="T22" s="204">
        <f>O22*S22*1000</f>
        <v>12180.078431372547</v>
      </c>
      <c r="U22" s="205">
        <v>44</v>
      </c>
      <c r="V22" s="205">
        <v>61</v>
      </c>
      <c r="W22" s="202">
        <v>22.6</v>
      </c>
      <c r="X22" s="200">
        <v>46.89111328125</v>
      </c>
    </row>
    <row r="23" spans="1:24" s="6" customFormat="1" ht="15.75" customHeight="1">
      <c r="A23" s="47">
        <v>17</v>
      </c>
      <c r="B23" s="34" t="s">
        <v>62</v>
      </c>
      <c r="C23" s="3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40"/>
      <c r="O23" s="40"/>
      <c r="P23" s="41"/>
      <c r="Q23" s="42"/>
      <c r="R23" s="43"/>
      <c r="S23" s="42"/>
      <c r="T23" s="43"/>
      <c r="U23" s="44"/>
      <c r="V23" s="44"/>
      <c r="W23" s="41"/>
      <c r="X23" s="41"/>
    </row>
    <row r="24" spans="1:24" s="6" customFormat="1" ht="15.75" customHeight="1">
      <c r="A24" s="47">
        <v>18</v>
      </c>
      <c r="B24" s="34" t="s">
        <v>63</v>
      </c>
      <c r="C24" s="35"/>
      <c r="D24" s="77"/>
      <c r="E24" s="77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40"/>
      <c r="O24" s="40"/>
      <c r="P24" s="41"/>
      <c r="Q24" s="42"/>
      <c r="R24" s="43"/>
      <c r="S24" s="42"/>
      <c r="T24" s="43"/>
      <c r="U24" s="44"/>
      <c r="V24" s="44"/>
      <c r="W24" s="41"/>
      <c r="X24" s="41"/>
    </row>
    <row r="25" spans="1:24" ht="15.75" customHeight="1">
      <c r="A25" s="50">
        <v>19</v>
      </c>
      <c r="B25" s="34" t="s">
        <v>64</v>
      </c>
      <c r="C25" s="35"/>
      <c r="D25" s="78"/>
      <c r="E25" s="78"/>
      <c r="F25" s="36"/>
      <c r="G25" s="37"/>
      <c r="H25" s="38"/>
      <c r="I25" s="39"/>
      <c r="J25" s="38"/>
      <c r="L25" s="50">
        <v>19</v>
      </c>
      <c r="M25" s="34" t="s">
        <v>64</v>
      </c>
      <c r="N25" s="40"/>
      <c r="O25" s="40"/>
      <c r="P25" s="41"/>
      <c r="Q25" s="42"/>
      <c r="R25" s="43"/>
      <c r="S25" s="42"/>
      <c r="T25" s="43"/>
      <c r="U25" s="44"/>
      <c r="V25" s="44"/>
      <c r="W25" s="41"/>
      <c r="X25" s="41"/>
    </row>
    <row r="26" spans="1:24" ht="15.75" customHeight="1">
      <c r="A26" s="50">
        <v>20</v>
      </c>
      <c r="B26" s="34" t="s">
        <v>65</v>
      </c>
      <c r="C26" s="35"/>
      <c r="D26" s="30"/>
      <c r="E26" s="30"/>
      <c r="F26" s="36"/>
      <c r="G26" s="37"/>
      <c r="H26" s="38"/>
      <c r="I26" s="39"/>
      <c r="J26" s="38"/>
      <c r="L26" s="50">
        <v>20</v>
      </c>
      <c r="M26" s="34" t="s">
        <v>65</v>
      </c>
      <c r="N26" s="40"/>
      <c r="O26" s="40"/>
      <c r="P26" s="41"/>
      <c r="Q26" s="42"/>
      <c r="R26" s="43"/>
      <c r="S26" s="42"/>
      <c r="T26" s="43"/>
      <c r="U26" s="44"/>
      <c r="V26" s="44"/>
      <c r="W26" s="41"/>
      <c r="X26" s="41"/>
    </row>
    <row r="27" spans="1:24" ht="15.75" customHeight="1">
      <c r="A27" s="50">
        <v>21</v>
      </c>
      <c r="B27" s="34" t="s">
        <v>66</v>
      </c>
      <c r="C27" s="35"/>
      <c r="D27" s="30"/>
      <c r="E27" s="30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35"/>
      <c r="D28" s="30"/>
      <c r="E28" s="30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75" customHeight="1">
      <c r="A29" s="50">
        <v>23</v>
      </c>
      <c r="B29" s="34" t="s">
        <v>68</v>
      </c>
      <c r="C29" s="35"/>
      <c r="D29" s="30"/>
      <c r="E29" s="30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35"/>
      <c r="D30" s="30"/>
      <c r="E30" s="30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35"/>
      <c r="D31" s="30"/>
      <c r="E31" s="30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35"/>
      <c r="D32" s="30"/>
      <c r="E32" s="30"/>
      <c r="F32" s="36"/>
      <c r="G32" s="37"/>
      <c r="H32" s="38"/>
      <c r="I32" s="39"/>
      <c r="J32" s="38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8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142</v>
      </c>
      <c r="E3" s="11" t="s">
        <v>7</v>
      </c>
      <c r="F3" t="s">
        <v>88</v>
      </c>
      <c r="G3" s="7"/>
      <c r="L3" s="1"/>
      <c r="M3" s="11" t="s">
        <v>5</v>
      </c>
      <c r="N3" t="str">
        <f>C3</f>
        <v>CHLEBUS</v>
      </c>
      <c r="P3" s="11" t="s">
        <v>7</v>
      </c>
      <c r="Q3" s="12" t="str">
        <f>F3</f>
        <v>24.09.09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92</v>
      </c>
      <c r="L4" s="1"/>
      <c r="M4" s="11" t="s">
        <v>9</v>
      </c>
      <c r="P4" s="11" t="s">
        <v>10</v>
      </c>
      <c r="Q4" s="12" t="str">
        <f>F4</f>
        <v>27.04.09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84"/>
      <c r="D7" s="85"/>
      <c r="E7" s="85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86">
        <v>85000</v>
      </c>
      <c r="D8" s="46">
        <v>250</v>
      </c>
      <c r="E8" s="46">
        <v>3</v>
      </c>
      <c r="F8" s="36">
        <f aca="true" t="shared" si="0" ref="F8:F14">D8*E8</f>
        <v>750</v>
      </c>
      <c r="G8" s="37">
        <v>3700</v>
      </c>
      <c r="H8" s="38">
        <f aca="true" t="shared" si="1" ref="H8:H14">G8*10/F8</f>
        <v>49.333333333333336</v>
      </c>
      <c r="I8" s="39">
        <v>38.31</v>
      </c>
      <c r="J8" s="38">
        <f aca="true" t="shared" si="2" ref="J8:J14">H8*I8/100</f>
        <v>18.899600000000003</v>
      </c>
      <c r="K8"/>
      <c r="L8" s="33">
        <v>2</v>
      </c>
      <c r="M8" s="34" t="s">
        <v>47</v>
      </c>
      <c r="N8" s="201">
        <f aca="true" t="shared" si="3" ref="N8:O14">I8</f>
        <v>38.31</v>
      </c>
      <c r="O8" s="201">
        <f t="shared" si="3"/>
        <v>18.899600000000003</v>
      </c>
      <c r="P8" s="202">
        <v>64.72</v>
      </c>
      <c r="Q8" s="203">
        <v>0.79</v>
      </c>
      <c r="R8" s="204">
        <f aca="true" t="shared" si="4" ref="R8:R14">O8*Q8*1000</f>
        <v>14930.684000000003</v>
      </c>
      <c r="S8" s="203">
        <v>0.69</v>
      </c>
      <c r="T8" s="204">
        <f aca="true" t="shared" si="5" ref="T8:T14">O8*S8*1000</f>
        <v>13040.724</v>
      </c>
      <c r="U8" s="205">
        <v>36</v>
      </c>
      <c r="V8" s="205">
        <v>59</v>
      </c>
      <c r="W8" s="202">
        <v>26.89</v>
      </c>
      <c r="X8" s="200">
        <v>47.57754135131836</v>
      </c>
    </row>
    <row r="9" spans="1:24" s="6" customFormat="1" ht="15.75" customHeight="1">
      <c r="A9" s="47">
        <v>3</v>
      </c>
      <c r="B9" s="34" t="s">
        <v>48</v>
      </c>
      <c r="C9" s="86">
        <v>85000</v>
      </c>
      <c r="D9" s="46">
        <v>250</v>
      </c>
      <c r="E9" s="46">
        <v>3</v>
      </c>
      <c r="F9" s="36">
        <f t="shared" si="0"/>
        <v>750</v>
      </c>
      <c r="G9" s="37">
        <v>4120</v>
      </c>
      <c r="H9" s="38">
        <f t="shared" si="1"/>
        <v>54.93333333333333</v>
      </c>
      <c r="I9" s="39">
        <v>39.78</v>
      </c>
      <c r="J9" s="38">
        <f t="shared" si="2"/>
        <v>21.85248</v>
      </c>
      <c r="K9"/>
      <c r="L9" s="47">
        <v>3</v>
      </c>
      <c r="M9" s="34" t="s">
        <v>48</v>
      </c>
      <c r="N9" s="201">
        <f t="shared" si="3"/>
        <v>39.78</v>
      </c>
      <c r="O9" s="201">
        <f t="shared" si="3"/>
        <v>21.85248</v>
      </c>
      <c r="P9" s="202">
        <v>64.45</v>
      </c>
      <c r="Q9" s="203">
        <v>0.8</v>
      </c>
      <c r="R9" s="204">
        <f t="shared" si="4"/>
        <v>17481.984</v>
      </c>
      <c r="S9" s="203">
        <v>0.7</v>
      </c>
      <c r="T9" s="204">
        <f t="shared" si="5"/>
        <v>15296.735999999999</v>
      </c>
      <c r="U9" s="205">
        <v>33</v>
      </c>
      <c r="V9" s="205">
        <v>58</v>
      </c>
      <c r="W9" s="202">
        <v>24.43</v>
      </c>
      <c r="X9" s="200">
        <v>48.31814193725586</v>
      </c>
    </row>
    <row r="10" spans="1:24" s="6" customFormat="1" ht="15.75" customHeight="1">
      <c r="A10" s="47">
        <v>4</v>
      </c>
      <c r="B10" s="34" t="s">
        <v>49</v>
      </c>
      <c r="C10" s="45">
        <v>91667</v>
      </c>
      <c r="D10" s="46">
        <v>250</v>
      </c>
      <c r="E10" s="46">
        <v>3</v>
      </c>
      <c r="F10" s="36">
        <f t="shared" si="0"/>
        <v>750</v>
      </c>
      <c r="G10" s="37">
        <v>3950</v>
      </c>
      <c r="H10" s="38">
        <f t="shared" si="1"/>
        <v>52.666666666666664</v>
      </c>
      <c r="I10" s="39">
        <v>37.63</v>
      </c>
      <c r="J10" s="38">
        <f t="shared" si="2"/>
        <v>19.81846666666667</v>
      </c>
      <c r="K10"/>
      <c r="L10" s="47">
        <v>4</v>
      </c>
      <c r="M10" s="34" t="s">
        <v>49</v>
      </c>
      <c r="N10" s="201">
        <f t="shared" si="3"/>
        <v>37.63</v>
      </c>
      <c r="O10" s="201">
        <f t="shared" si="3"/>
        <v>19.81846666666667</v>
      </c>
      <c r="P10" s="202">
        <v>64.07</v>
      </c>
      <c r="Q10" s="203">
        <v>0.8</v>
      </c>
      <c r="R10" s="204">
        <f t="shared" si="4"/>
        <v>15854.773333333336</v>
      </c>
      <c r="S10" s="203">
        <v>0.7</v>
      </c>
      <c r="T10" s="204">
        <f t="shared" si="5"/>
        <v>13872.926666666668</v>
      </c>
      <c r="U10" s="205">
        <v>32</v>
      </c>
      <c r="V10" s="205">
        <v>58</v>
      </c>
      <c r="W10" s="202">
        <v>26.92</v>
      </c>
      <c r="X10" s="200">
        <v>45.69727325439453</v>
      </c>
    </row>
    <row r="11" spans="1:24" s="6" customFormat="1" ht="15.75" customHeight="1">
      <c r="A11" s="47">
        <v>5</v>
      </c>
      <c r="B11" s="48" t="s">
        <v>50</v>
      </c>
      <c r="C11" s="86">
        <v>85000</v>
      </c>
      <c r="D11" s="46">
        <v>250</v>
      </c>
      <c r="E11" s="46">
        <v>3</v>
      </c>
      <c r="F11" s="36">
        <f t="shared" si="0"/>
        <v>750</v>
      </c>
      <c r="G11" s="37">
        <v>3900</v>
      </c>
      <c r="H11" s="38">
        <f t="shared" si="1"/>
        <v>52</v>
      </c>
      <c r="I11" s="39">
        <v>35.74</v>
      </c>
      <c r="J11" s="38">
        <f t="shared" si="2"/>
        <v>18.5848</v>
      </c>
      <c r="K11"/>
      <c r="L11" s="47">
        <v>5</v>
      </c>
      <c r="M11" s="48" t="s">
        <v>50</v>
      </c>
      <c r="N11" s="201">
        <f t="shared" si="3"/>
        <v>35.74</v>
      </c>
      <c r="O11" s="201">
        <f t="shared" si="3"/>
        <v>18.5848</v>
      </c>
      <c r="P11" s="202">
        <v>66.68</v>
      </c>
      <c r="Q11" s="203">
        <v>0.81</v>
      </c>
      <c r="R11" s="204">
        <f t="shared" si="4"/>
        <v>15053.688000000004</v>
      </c>
      <c r="S11" s="203">
        <v>0.71</v>
      </c>
      <c r="T11" s="204">
        <f t="shared" si="5"/>
        <v>13195.208</v>
      </c>
      <c r="U11" s="205">
        <v>38</v>
      </c>
      <c r="V11" s="205">
        <v>60</v>
      </c>
      <c r="W11" s="202">
        <v>27.66</v>
      </c>
      <c r="X11" s="200">
        <v>42.82590103149414</v>
      </c>
    </row>
    <row r="12" spans="1:24" s="6" customFormat="1" ht="15.75" customHeight="1">
      <c r="A12" s="47">
        <v>6</v>
      </c>
      <c r="B12" s="48" t="s">
        <v>51</v>
      </c>
      <c r="C12" s="86">
        <v>85000</v>
      </c>
      <c r="D12" s="46">
        <v>250</v>
      </c>
      <c r="E12" s="46">
        <v>3</v>
      </c>
      <c r="F12" s="36">
        <f t="shared" si="0"/>
        <v>750</v>
      </c>
      <c r="G12" s="37">
        <v>4360</v>
      </c>
      <c r="H12" s="38">
        <f t="shared" si="1"/>
        <v>58.13333333333333</v>
      </c>
      <c r="I12" s="39">
        <v>38.19</v>
      </c>
      <c r="J12" s="38">
        <f t="shared" si="2"/>
        <v>22.201119999999996</v>
      </c>
      <c r="K12"/>
      <c r="L12" s="47">
        <v>6</v>
      </c>
      <c r="M12" s="48" t="s">
        <v>51</v>
      </c>
      <c r="N12" s="201">
        <f t="shared" si="3"/>
        <v>38.19</v>
      </c>
      <c r="O12" s="201">
        <f t="shared" si="3"/>
        <v>22.201119999999996</v>
      </c>
      <c r="P12" s="202">
        <v>70.66</v>
      </c>
      <c r="Q12" s="203">
        <v>0.85</v>
      </c>
      <c r="R12" s="204">
        <f t="shared" si="4"/>
        <v>18870.951999999994</v>
      </c>
      <c r="S12" s="203">
        <v>0.76</v>
      </c>
      <c r="T12" s="204">
        <f t="shared" si="5"/>
        <v>16872.851199999997</v>
      </c>
      <c r="U12" s="205">
        <v>41</v>
      </c>
      <c r="V12" s="205">
        <v>63</v>
      </c>
      <c r="W12" s="202">
        <v>34.18</v>
      </c>
      <c r="X12" s="200">
        <v>36.84458923339844</v>
      </c>
    </row>
    <row r="13" spans="1:24" s="6" customFormat="1" ht="15.75" customHeight="1">
      <c r="A13" s="47">
        <v>7</v>
      </c>
      <c r="B13" s="48" t="s">
        <v>52</v>
      </c>
      <c r="C13" s="86">
        <v>85000</v>
      </c>
      <c r="D13" s="46">
        <v>250</v>
      </c>
      <c r="E13" s="46">
        <v>3</v>
      </c>
      <c r="F13" s="36">
        <f t="shared" si="0"/>
        <v>750</v>
      </c>
      <c r="G13" s="37">
        <v>4300</v>
      </c>
      <c r="H13" s="38">
        <f t="shared" si="1"/>
        <v>57.333333333333336</v>
      </c>
      <c r="I13" s="39">
        <v>35.75</v>
      </c>
      <c r="J13" s="38">
        <f t="shared" si="2"/>
        <v>20.49666666666667</v>
      </c>
      <c r="K13"/>
      <c r="L13" s="47">
        <v>7</v>
      </c>
      <c r="M13" s="48" t="s">
        <v>52</v>
      </c>
      <c r="N13" s="201">
        <f t="shared" si="3"/>
        <v>35.75</v>
      </c>
      <c r="O13" s="201">
        <f t="shared" si="3"/>
        <v>20.49666666666667</v>
      </c>
      <c r="P13" s="202">
        <v>65.31</v>
      </c>
      <c r="Q13" s="203">
        <v>0.8</v>
      </c>
      <c r="R13" s="204">
        <f t="shared" si="4"/>
        <v>16397.333333333336</v>
      </c>
      <c r="S13" s="203">
        <v>0.7</v>
      </c>
      <c r="T13" s="204">
        <f t="shared" si="5"/>
        <v>14347.666666666668</v>
      </c>
      <c r="U13" s="205">
        <v>42</v>
      </c>
      <c r="V13" s="205">
        <v>61</v>
      </c>
      <c r="W13" s="202">
        <v>26.13</v>
      </c>
      <c r="X13" s="200">
        <v>45.024166107177734</v>
      </c>
    </row>
    <row r="14" spans="1:24" s="6" customFormat="1" ht="15.75" customHeight="1">
      <c r="A14" s="47">
        <v>8</v>
      </c>
      <c r="B14" s="48" t="s">
        <v>53</v>
      </c>
      <c r="C14" s="45">
        <v>91667</v>
      </c>
      <c r="D14" s="46">
        <v>250</v>
      </c>
      <c r="E14" s="46">
        <v>3</v>
      </c>
      <c r="F14" s="36">
        <f t="shared" si="0"/>
        <v>750</v>
      </c>
      <c r="G14" s="37">
        <v>4500</v>
      </c>
      <c r="H14" s="38">
        <f t="shared" si="1"/>
        <v>60</v>
      </c>
      <c r="I14" s="39">
        <v>34.02</v>
      </c>
      <c r="J14" s="38">
        <f t="shared" si="2"/>
        <v>20.412000000000003</v>
      </c>
      <c r="K14"/>
      <c r="L14" s="47">
        <v>8</v>
      </c>
      <c r="M14" s="48" t="s">
        <v>53</v>
      </c>
      <c r="N14" s="201">
        <f t="shared" si="3"/>
        <v>34.02</v>
      </c>
      <c r="O14" s="201">
        <f t="shared" si="3"/>
        <v>20.412000000000003</v>
      </c>
      <c r="P14" s="202">
        <v>72.12</v>
      </c>
      <c r="Q14" s="203">
        <v>0.86</v>
      </c>
      <c r="R14" s="204">
        <f t="shared" si="4"/>
        <v>17554.32</v>
      </c>
      <c r="S14" s="203">
        <v>0.77</v>
      </c>
      <c r="T14" s="204">
        <f t="shared" si="5"/>
        <v>15717.240000000002</v>
      </c>
      <c r="U14" s="205">
        <v>43</v>
      </c>
      <c r="V14" s="205">
        <v>64</v>
      </c>
      <c r="W14" s="202">
        <v>36.58</v>
      </c>
      <c r="X14" s="200">
        <v>36.47026443481445</v>
      </c>
    </row>
    <row r="15" spans="1:24" s="6" customFormat="1" ht="15.75" customHeight="1">
      <c r="A15" s="47">
        <v>9</v>
      </c>
      <c r="B15" s="48" t="s">
        <v>54</v>
      </c>
      <c r="C15" s="45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86">
        <v>85000</v>
      </c>
      <c r="D16" s="46">
        <v>250</v>
      </c>
      <c r="E16" s="46">
        <v>3</v>
      </c>
      <c r="F16" s="36">
        <f>D16*E16</f>
        <v>750</v>
      </c>
      <c r="G16" s="37">
        <v>4460</v>
      </c>
      <c r="H16" s="38">
        <f>G16*10/F16</f>
        <v>59.46666666666667</v>
      </c>
      <c r="I16" s="39">
        <v>33.99</v>
      </c>
      <c r="J16" s="38">
        <f>H16*I16/100</f>
        <v>20.21272</v>
      </c>
      <c r="K16"/>
      <c r="L16" s="47">
        <v>10</v>
      </c>
      <c r="M16" s="34" t="s">
        <v>55</v>
      </c>
      <c r="N16" s="201">
        <f>I16</f>
        <v>33.99</v>
      </c>
      <c r="O16" s="201">
        <f>J16</f>
        <v>20.21272</v>
      </c>
      <c r="P16" s="202">
        <v>64.79</v>
      </c>
      <c r="Q16" s="203">
        <v>0.8</v>
      </c>
      <c r="R16" s="204">
        <f>O16*Q16*1000</f>
        <v>16170.176000000001</v>
      </c>
      <c r="S16" s="203">
        <v>0.7</v>
      </c>
      <c r="T16" s="204">
        <f>O16*S16*1000</f>
        <v>14148.904</v>
      </c>
      <c r="U16" s="205">
        <v>33</v>
      </c>
      <c r="V16" s="205">
        <v>58</v>
      </c>
      <c r="W16" s="202">
        <v>25.64</v>
      </c>
      <c r="X16" s="200">
        <v>44.88880157470703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86">
        <v>85000</v>
      </c>
      <c r="D18" s="46">
        <v>250</v>
      </c>
      <c r="E18" s="46">
        <v>3</v>
      </c>
      <c r="F18" s="36">
        <f>D18*E18</f>
        <v>750</v>
      </c>
      <c r="G18" s="37">
        <v>4100</v>
      </c>
      <c r="H18" s="38">
        <f>G18*10/F18</f>
        <v>54.666666666666664</v>
      </c>
      <c r="I18" s="39">
        <v>31.43</v>
      </c>
      <c r="J18" s="38">
        <f>H18*I18/100</f>
        <v>17.18173333333333</v>
      </c>
      <c r="K18"/>
      <c r="L18" s="47">
        <v>12</v>
      </c>
      <c r="M18" s="34" t="s">
        <v>57</v>
      </c>
      <c r="N18" s="201">
        <f aca="true" t="shared" si="6" ref="N18:O20">I18</f>
        <v>31.43</v>
      </c>
      <c r="O18" s="201">
        <f t="shared" si="6"/>
        <v>17.18173333333333</v>
      </c>
      <c r="P18" s="202">
        <v>65.18</v>
      </c>
      <c r="Q18" s="203">
        <v>0.8</v>
      </c>
      <c r="R18" s="204">
        <f>O18*Q18*1000</f>
        <v>13745.386666666665</v>
      </c>
      <c r="S18" s="203">
        <v>0.7</v>
      </c>
      <c r="T18" s="204">
        <f>O18*S18*1000</f>
        <v>12027.213333333331</v>
      </c>
      <c r="U18" s="205">
        <v>40</v>
      </c>
      <c r="V18" s="205">
        <v>60</v>
      </c>
      <c r="W18" s="202">
        <v>24.69</v>
      </c>
      <c r="X18" s="200">
        <v>43.554771423339844</v>
      </c>
    </row>
    <row r="19" spans="1:24" s="6" customFormat="1" ht="15.75" customHeight="1">
      <c r="A19" s="47">
        <v>13</v>
      </c>
      <c r="B19" s="34" t="s">
        <v>58</v>
      </c>
      <c r="C19" s="86">
        <v>85000</v>
      </c>
      <c r="D19" s="46">
        <v>250</v>
      </c>
      <c r="E19" s="46">
        <v>3</v>
      </c>
      <c r="F19" s="36">
        <f>D19*E19</f>
        <v>750</v>
      </c>
      <c r="G19" s="37">
        <v>4670</v>
      </c>
      <c r="H19" s="38">
        <f>G19*10/F19</f>
        <v>62.266666666666666</v>
      </c>
      <c r="I19" s="39">
        <v>32.17</v>
      </c>
      <c r="J19" s="38">
        <f>H19*I19/100</f>
        <v>20.031186666666667</v>
      </c>
      <c r="K19"/>
      <c r="L19" s="47">
        <v>13</v>
      </c>
      <c r="M19" s="34" t="s">
        <v>58</v>
      </c>
      <c r="N19" s="201">
        <f t="shared" si="6"/>
        <v>32.17</v>
      </c>
      <c r="O19" s="201">
        <f t="shared" si="6"/>
        <v>20.031186666666667</v>
      </c>
      <c r="P19" s="202">
        <v>65.5</v>
      </c>
      <c r="Q19" s="203">
        <v>0.8</v>
      </c>
      <c r="R19" s="204">
        <f>O19*Q19*1000</f>
        <v>16024.949333333336</v>
      </c>
      <c r="S19" s="203">
        <v>0.7</v>
      </c>
      <c r="T19" s="204">
        <f>O19*S19*1000</f>
        <v>14021.830666666667</v>
      </c>
      <c r="U19" s="205">
        <v>42</v>
      </c>
      <c r="V19" s="205">
        <v>61</v>
      </c>
      <c r="W19" s="202">
        <v>23.97</v>
      </c>
      <c r="X19" s="200">
        <v>45.15224838256836</v>
      </c>
    </row>
    <row r="20" spans="1:24" s="6" customFormat="1" ht="15.75" customHeight="1">
      <c r="A20" s="47">
        <v>14</v>
      </c>
      <c r="B20" s="34" t="s">
        <v>59</v>
      </c>
      <c r="C20" s="86">
        <v>85000</v>
      </c>
      <c r="D20" s="46">
        <v>250</v>
      </c>
      <c r="E20" s="46">
        <v>3</v>
      </c>
      <c r="F20" s="36">
        <f>D20*E20</f>
        <v>750</v>
      </c>
      <c r="G20" s="37">
        <v>3890</v>
      </c>
      <c r="H20" s="38">
        <f>G20*10/F20</f>
        <v>51.86666666666667</v>
      </c>
      <c r="I20" s="39">
        <v>34.98</v>
      </c>
      <c r="J20" s="38">
        <f>H20*I20/100</f>
        <v>18.14296</v>
      </c>
      <c r="K20"/>
      <c r="L20" s="47">
        <v>14</v>
      </c>
      <c r="M20" s="34" t="s">
        <v>59</v>
      </c>
      <c r="N20" s="201">
        <f t="shared" si="6"/>
        <v>34.98</v>
      </c>
      <c r="O20" s="201">
        <f t="shared" si="6"/>
        <v>18.14296</v>
      </c>
      <c r="P20" s="202">
        <v>65.08</v>
      </c>
      <c r="Q20" s="203">
        <v>0.8</v>
      </c>
      <c r="R20" s="204">
        <f>O20*Q20*1000</f>
        <v>14514.367999999999</v>
      </c>
      <c r="S20" s="203">
        <v>0.7</v>
      </c>
      <c r="T20" s="204">
        <f>O20*S20*1000</f>
        <v>12700.071999999998</v>
      </c>
      <c r="U20" s="205">
        <v>36</v>
      </c>
      <c r="V20" s="205">
        <v>59</v>
      </c>
      <c r="W20" s="202">
        <v>24.58</v>
      </c>
      <c r="X20" s="200">
        <v>44.73655700683594</v>
      </c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86">
        <v>85000</v>
      </c>
      <c r="D22" s="46">
        <v>250</v>
      </c>
      <c r="E22" s="46">
        <v>3</v>
      </c>
      <c r="F22" s="36">
        <f>D22*E22</f>
        <v>750</v>
      </c>
      <c r="G22" s="37">
        <v>4400</v>
      </c>
      <c r="H22" s="38">
        <f>G22*10/F22</f>
        <v>58.666666666666664</v>
      </c>
      <c r="I22" s="39">
        <v>32.28</v>
      </c>
      <c r="J22" s="38">
        <f>H22*I22/100</f>
        <v>18.9376</v>
      </c>
      <c r="L22" s="47">
        <v>16</v>
      </c>
      <c r="M22" s="34" t="s">
        <v>61</v>
      </c>
      <c r="N22" s="201">
        <f>I22</f>
        <v>32.28</v>
      </c>
      <c r="O22" s="201">
        <f>J22</f>
        <v>18.9376</v>
      </c>
      <c r="P22" s="202">
        <v>64.11</v>
      </c>
      <c r="Q22" s="203">
        <v>0.78</v>
      </c>
      <c r="R22" s="204">
        <f>O22*Q22*1000</f>
        <v>14771.328000000001</v>
      </c>
      <c r="S22" s="203">
        <v>0.68</v>
      </c>
      <c r="T22" s="204">
        <f>O22*S22*1000</f>
        <v>12877.568</v>
      </c>
      <c r="U22" s="205">
        <v>40</v>
      </c>
      <c r="V22" s="205">
        <v>59</v>
      </c>
      <c r="W22" s="202">
        <v>22.39</v>
      </c>
      <c r="X22" s="200">
        <v>47.61570739746094</v>
      </c>
    </row>
    <row r="23" spans="1:24" s="6" customFormat="1" ht="15.75" customHeight="1">
      <c r="A23" s="47">
        <v>17</v>
      </c>
      <c r="B23" s="34" t="s">
        <v>62</v>
      </c>
      <c r="C23" s="3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40"/>
      <c r="O23" s="40"/>
      <c r="P23" s="41"/>
      <c r="Q23" s="42"/>
      <c r="R23" s="43"/>
      <c r="S23" s="42"/>
      <c r="T23" s="43"/>
      <c r="U23" s="44"/>
      <c r="V23" s="44"/>
      <c r="W23" s="41"/>
      <c r="X23" s="41"/>
    </row>
    <row r="24" spans="1:24" s="6" customFormat="1" ht="15.75" customHeight="1">
      <c r="A24" s="47">
        <v>18</v>
      </c>
      <c r="B24" s="34" t="s">
        <v>63</v>
      </c>
      <c r="C24" s="35"/>
      <c r="D24" s="77"/>
      <c r="E24" s="77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40"/>
      <c r="O24" s="40"/>
      <c r="P24" s="41"/>
      <c r="Q24" s="42"/>
      <c r="R24" s="43"/>
      <c r="S24" s="42"/>
      <c r="T24" s="43"/>
      <c r="U24" s="44"/>
      <c r="V24" s="44"/>
      <c r="W24" s="41"/>
      <c r="X24" s="41"/>
    </row>
    <row r="25" spans="1:24" ht="15.75" customHeight="1">
      <c r="A25" s="50">
        <v>19</v>
      </c>
      <c r="B25" s="34" t="s">
        <v>64</v>
      </c>
      <c r="C25" s="35"/>
      <c r="D25" s="78"/>
      <c r="E25" s="78"/>
      <c r="F25" s="36"/>
      <c r="G25" s="37"/>
      <c r="H25" s="38"/>
      <c r="I25" s="39"/>
      <c r="J25" s="38"/>
      <c r="L25" s="50">
        <v>19</v>
      </c>
      <c r="M25" s="34" t="s">
        <v>64</v>
      </c>
      <c r="N25" s="40"/>
      <c r="O25" s="40"/>
      <c r="P25" s="41"/>
      <c r="Q25" s="42"/>
      <c r="R25" s="43"/>
      <c r="S25" s="42"/>
      <c r="T25" s="43"/>
      <c r="U25" s="44"/>
      <c r="V25" s="44"/>
      <c r="W25" s="41"/>
      <c r="X25" s="41"/>
    </row>
    <row r="26" spans="1:24" ht="15.75" customHeight="1">
      <c r="A26" s="50">
        <v>20</v>
      </c>
      <c r="B26" s="34" t="s">
        <v>65</v>
      </c>
      <c r="C26" s="35"/>
      <c r="D26" s="30"/>
      <c r="E26" s="30"/>
      <c r="F26" s="36"/>
      <c r="G26" s="37"/>
      <c r="H26" s="38"/>
      <c r="I26" s="39"/>
      <c r="J26" s="38"/>
      <c r="L26" s="50">
        <v>20</v>
      </c>
      <c r="M26" s="34" t="s">
        <v>65</v>
      </c>
      <c r="N26" s="40"/>
      <c r="O26" s="40"/>
      <c r="P26" s="41"/>
      <c r="Q26" s="42"/>
      <c r="R26" s="43"/>
      <c r="S26" s="42"/>
      <c r="T26" s="43"/>
      <c r="U26" s="44"/>
      <c r="V26" s="44"/>
      <c r="W26" s="41"/>
      <c r="X26" s="41"/>
    </row>
    <row r="27" spans="1:24" ht="15.75" customHeight="1">
      <c r="A27" s="50">
        <v>21</v>
      </c>
      <c r="B27" s="34" t="s">
        <v>66</v>
      </c>
      <c r="C27" s="35"/>
      <c r="D27" s="30"/>
      <c r="E27" s="30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35"/>
      <c r="D28" s="30"/>
      <c r="E28" s="30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75" customHeight="1">
      <c r="A29" s="50">
        <v>23</v>
      </c>
      <c r="B29" s="34" t="s">
        <v>68</v>
      </c>
      <c r="C29" s="35"/>
      <c r="D29" s="30"/>
      <c r="E29" s="30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35"/>
      <c r="D30" s="30"/>
      <c r="E30" s="30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35"/>
      <c r="D31" s="30"/>
      <c r="E31" s="30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35"/>
      <c r="D32" s="30"/>
      <c r="E32" s="30"/>
      <c r="F32" s="36"/>
      <c r="G32" s="37"/>
      <c r="H32" s="38"/>
      <c r="I32" s="39"/>
      <c r="J32" s="38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37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143</v>
      </c>
      <c r="E3" s="11" t="s">
        <v>7</v>
      </c>
      <c r="F3" t="s">
        <v>144</v>
      </c>
      <c r="G3" s="7"/>
      <c r="L3" s="1"/>
      <c r="M3" s="11" t="s">
        <v>5</v>
      </c>
      <c r="N3" t="str">
        <f>C3</f>
        <v>DZIĘGIELEWSKA</v>
      </c>
      <c r="P3" s="11" t="s">
        <v>7</v>
      </c>
      <c r="Q3" s="12" t="str">
        <f>F3</f>
        <v>28.09.09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145</v>
      </c>
      <c r="L4" s="1"/>
      <c r="M4" s="11" t="s">
        <v>9</v>
      </c>
      <c r="P4" s="11" t="s">
        <v>10</v>
      </c>
      <c r="Q4" s="12" t="str">
        <f>F4</f>
        <v>11.05.09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 thickBot="1">
      <c r="A6" s="23" t="s">
        <v>26</v>
      </c>
      <c r="B6" s="24" t="s">
        <v>27</v>
      </c>
      <c r="C6" s="72" t="s">
        <v>28</v>
      </c>
      <c r="D6" s="72" t="s">
        <v>29</v>
      </c>
      <c r="E6" s="72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76">
        <v>82666</v>
      </c>
      <c r="D7" s="46">
        <v>195</v>
      </c>
      <c r="E7" s="46">
        <v>3</v>
      </c>
      <c r="F7" s="36">
        <f>D7*E7</f>
        <v>585</v>
      </c>
      <c r="G7" s="69">
        <v>3300</v>
      </c>
      <c r="H7" s="38">
        <f>G7*10/F7</f>
        <v>56.41025641025641</v>
      </c>
      <c r="I7" s="70">
        <v>37.25</v>
      </c>
      <c r="J7" s="38">
        <f>H7*I7/100</f>
        <v>21.01282051282051</v>
      </c>
      <c r="K7"/>
      <c r="L7" s="33">
        <v>1</v>
      </c>
      <c r="M7" s="34" t="s">
        <v>46</v>
      </c>
      <c r="N7" s="201">
        <f>I7</f>
        <v>37.25</v>
      </c>
      <c r="O7" s="201">
        <f>J7</f>
        <v>21.01282051282051</v>
      </c>
      <c r="P7" s="202">
        <v>73.14</v>
      </c>
      <c r="Q7" s="203">
        <v>0.87</v>
      </c>
      <c r="R7" s="204">
        <f>O7*Q7*1000</f>
        <v>18281.153846153844</v>
      </c>
      <c r="S7" s="203">
        <v>0.78</v>
      </c>
      <c r="T7" s="204">
        <f>O7*S7*1000</f>
        <v>16390</v>
      </c>
      <c r="U7" s="205">
        <v>48</v>
      </c>
      <c r="V7" s="205">
        <v>66</v>
      </c>
      <c r="W7" s="202">
        <v>34.89</v>
      </c>
      <c r="X7" s="200">
        <v>34.89635467529297</v>
      </c>
    </row>
    <row r="8" spans="1:24" s="6" customFormat="1" ht="15.75" customHeight="1">
      <c r="A8" s="33">
        <v>2</v>
      </c>
      <c r="B8" s="34" t="s">
        <v>47</v>
      </c>
      <c r="C8" s="45"/>
      <c r="D8" s="46"/>
      <c r="E8" s="46"/>
      <c r="F8" s="36"/>
      <c r="G8" s="37"/>
      <c r="H8" s="38"/>
      <c r="I8" s="39"/>
      <c r="J8" s="38"/>
      <c r="K8"/>
      <c r="L8" s="33">
        <v>2</v>
      </c>
      <c r="M8" s="34" t="s">
        <v>47</v>
      </c>
      <c r="N8" s="201"/>
      <c r="O8" s="201"/>
      <c r="P8" s="202"/>
      <c r="Q8" s="203"/>
      <c r="R8" s="204"/>
      <c r="S8" s="203"/>
      <c r="T8" s="204"/>
      <c r="U8" s="206"/>
      <c r="V8" s="206"/>
      <c r="W8" s="202"/>
      <c r="X8" s="202"/>
    </row>
    <row r="9" spans="1:24" s="6" customFormat="1" ht="15.75" customHeight="1">
      <c r="A9" s="47">
        <v>3</v>
      </c>
      <c r="B9" s="34" t="s">
        <v>48</v>
      </c>
      <c r="C9" s="76">
        <v>82666</v>
      </c>
      <c r="D9" s="46">
        <v>195</v>
      </c>
      <c r="E9" s="46">
        <v>3</v>
      </c>
      <c r="F9" s="36">
        <f aca="true" t="shared" si="0" ref="F9:F14">D9*E9</f>
        <v>585</v>
      </c>
      <c r="G9" s="37">
        <v>3400</v>
      </c>
      <c r="H9" s="38">
        <f aca="true" t="shared" si="1" ref="H9:H14">G9*10/F9</f>
        <v>58.11965811965812</v>
      </c>
      <c r="I9" s="39">
        <v>34.12</v>
      </c>
      <c r="J9" s="38">
        <f aca="true" t="shared" si="2" ref="J9:J14">H9*I9/100</f>
        <v>19.83042735042735</v>
      </c>
      <c r="K9"/>
      <c r="L9" s="47">
        <v>3</v>
      </c>
      <c r="M9" s="34" t="s">
        <v>48</v>
      </c>
      <c r="N9" s="201">
        <f aca="true" t="shared" si="3" ref="N9:O14">I9</f>
        <v>34.12</v>
      </c>
      <c r="O9" s="201">
        <f t="shared" si="3"/>
        <v>19.83042735042735</v>
      </c>
      <c r="P9" s="202">
        <v>69.59</v>
      </c>
      <c r="Q9" s="203">
        <v>0.84</v>
      </c>
      <c r="R9" s="204">
        <f aca="true" t="shared" si="4" ref="R9:R14">O9*Q9*1000</f>
        <v>16657.558974358974</v>
      </c>
      <c r="S9" s="203">
        <v>0.75</v>
      </c>
      <c r="T9" s="204">
        <f aca="true" t="shared" si="5" ref="T9:T14">O9*S9*1000</f>
        <v>14872.820512820512</v>
      </c>
      <c r="U9" s="205">
        <v>50</v>
      </c>
      <c r="V9" s="205">
        <v>66</v>
      </c>
      <c r="W9" s="202">
        <v>31.68</v>
      </c>
      <c r="X9" s="200">
        <v>38.21890640258789</v>
      </c>
    </row>
    <row r="10" spans="1:24" s="6" customFormat="1" ht="15.75" customHeight="1">
      <c r="A10" s="47">
        <v>4</v>
      </c>
      <c r="B10" s="34" t="s">
        <v>49</v>
      </c>
      <c r="C10" s="45">
        <v>85333</v>
      </c>
      <c r="D10" s="46">
        <v>195</v>
      </c>
      <c r="E10" s="46">
        <v>3</v>
      </c>
      <c r="F10" s="36">
        <f t="shared" si="0"/>
        <v>585</v>
      </c>
      <c r="G10" s="37">
        <v>3350</v>
      </c>
      <c r="H10" s="38">
        <f t="shared" si="1"/>
        <v>57.26495726495727</v>
      </c>
      <c r="I10" s="39">
        <v>32.07</v>
      </c>
      <c r="J10" s="38">
        <f t="shared" si="2"/>
        <v>18.364871794871796</v>
      </c>
      <c r="K10"/>
      <c r="L10" s="47">
        <v>4</v>
      </c>
      <c r="M10" s="34" t="s">
        <v>49</v>
      </c>
      <c r="N10" s="201">
        <f t="shared" si="3"/>
        <v>32.07</v>
      </c>
      <c r="O10" s="201">
        <f t="shared" si="3"/>
        <v>18.364871794871796</v>
      </c>
      <c r="P10" s="202">
        <v>66.31</v>
      </c>
      <c r="Q10" s="203">
        <v>0.8</v>
      </c>
      <c r="R10" s="204">
        <f t="shared" si="4"/>
        <v>14691.897435897437</v>
      </c>
      <c r="S10" s="203">
        <v>0.7</v>
      </c>
      <c r="T10" s="204">
        <f t="shared" si="5"/>
        <v>12855.410256410256</v>
      </c>
      <c r="U10" s="205">
        <v>38</v>
      </c>
      <c r="V10" s="205">
        <v>59</v>
      </c>
      <c r="W10" s="202">
        <v>28.59</v>
      </c>
      <c r="X10" s="200">
        <v>43.64313888549805</v>
      </c>
    </row>
    <row r="11" spans="1:24" s="6" customFormat="1" ht="15.75" customHeight="1">
      <c r="A11" s="47">
        <v>5</v>
      </c>
      <c r="B11" s="48" t="s">
        <v>50</v>
      </c>
      <c r="C11" s="76">
        <v>82666</v>
      </c>
      <c r="D11" s="46">
        <v>195</v>
      </c>
      <c r="E11" s="46">
        <v>3</v>
      </c>
      <c r="F11" s="36">
        <f t="shared" si="0"/>
        <v>585</v>
      </c>
      <c r="G11" s="37">
        <v>3200</v>
      </c>
      <c r="H11" s="38">
        <f t="shared" si="1"/>
        <v>54.7008547008547</v>
      </c>
      <c r="I11" s="39">
        <v>26.69</v>
      </c>
      <c r="J11" s="38">
        <f t="shared" si="2"/>
        <v>14.59965811965812</v>
      </c>
      <c r="K11"/>
      <c r="L11" s="47">
        <v>5</v>
      </c>
      <c r="M11" s="48" t="s">
        <v>50</v>
      </c>
      <c r="N11" s="201">
        <f t="shared" si="3"/>
        <v>26.69</v>
      </c>
      <c r="O11" s="201">
        <f t="shared" si="3"/>
        <v>14.59965811965812</v>
      </c>
      <c r="P11" s="202">
        <v>62.41</v>
      </c>
      <c r="Q11" s="203">
        <v>0.77</v>
      </c>
      <c r="R11" s="204">
        <f t="shared" si="4"/>
        <v>11241.736752136752</v>
      </c>
      <c r="S11" s="203">
        <v>0.66</v>
      </c>
      <c r="T11" s="204">
        <f t="shared" si="5"/>
        <v>9635.774358974359</v>
      </c>
      <c r="U11" s="205">
        <v>43</v>
      </c>
      <c r="V11" s="205">
        <v>59</v>
      </c>
      <c r="W11" s="202">
        <v>18.74</v>
      </c>
      <c r="X11" s="200">
        <v>48.857364654541016</v>
      </c>
    </row>
    <row r="12" spans="1:24" s="6" customFormat="1" ht="15.75" customHeight="1">
      <c r="A12" s="47">
        <v>6</v>
      </c>
      <c r="B12" s="48" t="s">
        <v>51</v>
      </c>
      <c r="C12" s="76">
        <v>82666</v>
      </c>
      <c r="D12" s="46">
        <v>195</v>
      </c>
      <c r="E12" s="46">
        <v>3</v>
      </c>
      <c r="F12" s="36">
        <f t="shared" si="0"/>
        <v>585</v>
      </c>
      <c r="G12" s="37">
        <v>3820</v>
      </c>
      <c r="H12" s="38">
        <f t="shared" si="1"/>
        <v>65.2991452991453</v>
      </c>
      <c r="I12" s="39">
        <v>33.46</v>
      </c>
      <c r="J12" s="38">
        <f t="shared" si="2"/>
        <v>21.849094017094018</v>
      </c>
      <c r="K12"/>
      <c r="L12" s="47">
        <v>6</v>
      </c>
      <c r="M12" s="48" t="s">
        <v>51</v>
      </c>
      <c r="N12" s="201">
        <f t="shared" si="3"/>
        <v>33.46</v>
      </c>
      <c r="O12" s="201">
        <f t="shared" si="3"/>
        <v>21.849094017094018</v>
      </c>
      <c r="P12" s="202">
        <v>73.71</v>
      </c>
      <c r="Q12" s="203">
        <v>0.85</v>
      </c>
      <c r="R12" s="204">
        <f t="shared" si="4"/>
        <v>18571.729914529915</v>
      </c>
      <c r="S12" s="203">
        <v>0.76</v>
      </c>
      <c r="T12" s="204">
        <f t="shared" si="5"/>
        <v>16605.311452991453</v>
      </c>
      <c r="U12" s="205">
        <v>53</v>
      </c>
      <c r="V12" s="205">
        <v>67</v>
      </c>
      <c r="W12" s="202">
        <v>29.87</v>
      </c>
      <c r="X12" s="200">
        <v>36.37110137939453</v>
      </c>
    </row>
    <row r="13" spans="1:24" s="6" customFormat="1" ht="15.75" customHeight="1">
      <c r="A13" s="47">
        <v>7</v>
      </c>
      <c r="B13" s="48" t="s">
        <v>52</v>
      </c>
      <c r="C13" s="76">
        <v>82666</v>
      </c>
      <c r="D13" s="46">
        <v>195</v>
      </c>
      <c r="E13" s="46">
        <v>3</v>
      </c>
      <c r="F13" s="36">
        <f t="shared" si="0"/>
        <v>585</v>
      </c>
      <c r="G13" s="37">
        <v>3520</v>
      </c>
      <c r="H13" s="38">
        <f t="shared" si="1"/>
        <v>60.17094017094017</v>
      </c>
      <c r="I13" s="39">
        <v>27.94</v>
      </c>
      <c r="J13" s="38">
        <f t="shared" si="2"/>
        <v>16.811760683760685</v>
      </c>
      <c r="K13"/>
      <c r="L13" s="47">
        <v>7</v>
      </c>
      <c r="M13" s="48" t="s">
        <v>52</v>
      </c>
      <c r="N13" s="201">
        <f t="shared" si="3"/>
        <v>27.94</v>
      </c>
      <c r="O13" s="201">
        <f t="shared" si="3"/>
        <v>16.811760683760685</v>
      </c>
      <c r="P13" s="202">
        <v>66.73</v>
      </c>
      <c r="Q13" s="203">
        <v>0.8</v>
      </c>
      <c r="R13" s="204">
        <f t="shared" si="4"/>
        <v>13449.408547008548</v>
      </c>
      <c r="S13" s="203">
        <v>0.7</v>
      </c>
      <c r="T13" s="204">
        <f t="shared" si="5"/>
        <v>11768.232478632479</v>
      </c>
      <c r="U13" s="205">
        <v>40</v>
      </c>
      <c r="V13" s="205">
        <v>60</v>
      </c>
      <c r="W13" s="202">
        <v>24.97</v>
      </c>
      <c r="X13" s="200">
        <v>44.15855407714844</v>
      </c>
    </row>
    <row r="14" spans="1:24" s="6" customFormat="1" ht="15.75" customHeight="1">
      <c r="A14" s="47">
        <v>8</v>
      </c>
      <c r="B14" s="48" t="s">
        <v>53</v>
      </c>
      <c r="C14" s="45">
        <v>85333</v>
      </c>
      <c r="D14" s="46">
        <v>195</v>
      </c>
      <c r="E14" s="46">
        <v>3</v>
      </c>
      <c r="F14" s="36">
        <f t="shared" si="0"/>
        <v>585</v>
      </c>
      <c r="G14" s="37">
        <v>4020</v>
      </c>
      <c r="H14" s="38">
        <f t="shared" si="1"/>
        <v>68.71794871794872</v>
      </c>
      <c r="I14" s="39">
        <v>30.58</v>
      </c>
      <c r="J14" s="38">
        <f t="shared" si="2"/>
        <v>21.013948717948715</v>
      </c>
      <c r="K14"/>
      <c r="L14" s="47">
        <v>8</v>
      </c>
      <c r="M14" s="48" t="s">
        <v>53</v>
      </c>
      <c r="N14" s="201">
        <f t="shared" si="3"/>
        <v>30.58</v>
      </c>
      <c r="O14" s="201">
        <f t="shared" si="3"/>
        <v>21.013948717948715</v>
      </c>
      <c r="P14" s="202">
        <v>70.57</v>
      </c>
      <c r="Q14" s="203">
        <v>0.83</v>
      </c>
      <c r="R14" s="204">
        <f t="shared" si="4"/>
        <v>17441.577435897434</v>
      </c>
      <c r="S14" s="203">
        <v>0.74</v>
      </c>
      <c r="T14" s="204">
        <f t="shared" si="5"/>
        <v>15550.322051282048</v>
      </c>
      <c r="U14" s="205">
        <v>48</v>
      </c>
      <c r="V14" s="205">
        <v>64</v>
      </c>
      <c r="W14" s="202">
        <v>25.92</v>
      </c>
      <c r="X14" s="200">
        <v>39.28611373901367</v>
      </c>
    </row>
    <row r="15" spans="1:24" s="6" customFormat="1" ht="15.75" customHeight="1">
      <c r="A15" s="47">
        <v>9</v>
      </c>
      <c r="B15" s="48" t="s">
        <v>54</v>
      </c>
      <c r="C15" s="45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45"/>
      <c r="D16" s="46"/>
      <c r="E16" s="46"/>
      <c r="F16" s="36"/>
      <c r="G16" s="37"/>
      <c r="H16" s="38"/>
      <c r="I16" s="39"/>
      <c r="J16" s="38"/>
      <c r="K16"/>
      <c r="L16" s="47">
        <v>10</v>
      </c>
      <c r="M16" s="34" t="s">
        <v>55</v>
      </c>
      <c r="N16" s="201"/>
      <c r="O16" s="201"/>
      <c r="P16" s="202"/>
      <c r="Q16" s="203"/>
      <c r="R16" s="204"/>
      <c r="S16" s="203"/>
      <c r="T16" s="204"/>
      <c r="U16" s="206"/>
      <c r="V16" s="206"/>
      <c r="W16" s="202"/>
      <c r="X16" s="202"/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76">
        <v>82666</v>
      </c>
      <c r="D18" s="46">
        <v>195</v>
      </c>
      <c r="E18" s="46">
        <v>3</v>
      </c>
      <c r="F18" s="36">
        <f>D18*E18</f>
        <v>585</v>
      </c>
      <c r="G18" s="37">
        <v>4050</v>
      </c>
      <c r="H18" s="38">
        <f>G18*10/F18</f>
        <v>69.23076923076923</v>
      </c>
      <c r="I18" s="39">
        <v>32.42</v>
      </c>
      <c r="J18" s="38">
        <f>H18*I18/100</f>
        <v>22.444615384615386</v>
      </c>
      <c r="K18"/>
      <c r="L18" s="47">
        <v>12</v>
      </c>
      <c r="M18" s="34" t="s">
        <v>57</v>
      </c>
      <c r="N18" s="201">
        <f>I18</f>
        <v>32.42</v>
      </c>
      <c r="O18" s="201">
        <f>J18</f>
        <v>22.444615384615386</v>
      </c>
      <c r="P18" s="202">
        <v>71.3</v>
      </c>
      <c r="Q18" s="203">
        <v>0.83</v>
      </c>
      <c r="R18" s="204">
        <f>O18*Q18*1000</f>
        <v>18629.03076923077</v>
      </c>
      <c r="S18" s="203">
        <v>0.73</v>
      </c>
      <c r="T18" s="204">
        <f>O18*S18*1000</f>
        <v>16384.56923076923</v>
      </c>
      <c r="U18" s="205">
        <v>40</v>
      </c>
      <c r="V18" s="205">
        <v>62</v>
      </c>
      <c r="W18" s="202">
        <v>29.22</v>
      </c>
      <c r="X18" s="200">
        <v>39.88090515136719</v>
      </c>
    </row>
    <row r="19" spans="1:24" s="6" customFormat="1" ht="15.75" customHeight="1">
      <c r="A19" s="47">
        <v>13</v>
      </c>
      <c r="B19" s="34" t="s">
        <v>58</v>
      </c>
      <c r="C19" s="45"/>
      <c r="D19" s="46"/>
      <c r="E19" s="46"/>
      <c r="F19" s="36"/>
      <c r="G19" s="37"/>
      <c r="H19" s="38"/>
      <c r="I19" s="39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76">
        <v>82666</v>
      </c>
      <c r="D21" s="46">
        <v>195</v>
      </c>
      <c r="E21" s="46">
        <v>3</v>
      </c>
      <c r="F21" s="36">
        <f>D21*E21</f>
        <v>585</v>
      </c>
      <c r="G21" s="37">
        <v>3520</v>
      </c>
      <c r="H21" s="38">
        <f>G21*10/F21</f>
        <v>60.17094017094017</v>
      </c>
      <c r="I21" s="39">
        <v>29.99</v>
      </c>
      <c r="J21" s="38">
        <f>H21*I21/100</f>
        <v>18.045264957264955</v>
      </c>
      <c r="K21"/>
      <c r="L21" s="47">
        <v>15</v>
      </c>
      <c r="M21" s="34" t="s">
        <v>60</v>
      </c>
      <c r="N21" s="201">
        <f>I21</f>
        <v>29.99</v>
      </c>
      <c r="O21" s="201">
        <f>J21</f>
        <v>18.045264957264955</v>
      </c>
      <c r="P21" s="202">
        <v>70.61</v>
      </c>
      <c r="Q21" s="203">
        <v>0.82</v>
      </c>
      <c r="R21" s="204">
        <f>O21*Q21*1000</f>
        <v>14797.117264957262</v>
      </c>
      <c r="S21" s="203">
        <v>0.72</v>
      </c>
      <c r="T21" s="204">
        <f>O21*S21*1000</f>
        <v>12992.590769230768</v>
      </c>
      <c r="U21" s="205">
        <v>32</v>
      </c>
      <c r="V21" s="205">
        <v>58</v>
      </c>
      <c r="W21" s="202">
        <v>26.93</v>
      </c>
      <c r="X21" s="200">
        <v>42.36592483520508</v>
      </c>
    </row>
    <row r="22" spans="1:24" s="49" customFormat="1" ht="15.75" customHeight="1">
      <c r="A22" s="47">
        <v>16</v>
      </c>
      <c r="B22" s="34" t="s">
        <v>61</v>
      </c>
      <c r="C22" s="76">
        <v>82666</v>
      </c>
      <c r="D22" s="46">
        <v>195</v>
      </c>
      <c r="E22" s="46">
        <v>3</v>
      </c>
      <c r="F22" s="36">
        <f>D22*E22</f>
        <v>585</v>
      </c>
      <c r="G22" s="37">
        <v>3820</v>
      </c>
      <c r="H22" s="38">
        <f>G22*10/F22</f>
        <v>65.2991452991453</v>
      </c>
      <c r="I22" s="39">
        <v>26.62</v>
      </c>
      <c r="J22" s="38">
        <f>H22*I22/100</f>
        <v>17.38263247863248</v>
      </c>
      <c r="L22" s="47">
        <v>16</v>
      </c>
      <c r="M22" s="34" t="s">
        <v>61</v>
      </c>
      <c r="N22" s="201">
        <f>I22</f>
        <v>26.62</v>
      </c>
      <c r="O22" s="201">
        <f>J22</f>
        <v>17.38263247863248</v>
      </c>
      <c r="P22" s="202">
        <v>64.31</v>
      </c>
      <c r="Q22" s="203">
        <v>0.77</v>
      </c>
      <c r="R22" s="204">
        <f>O22*Q22*1000</f>
        <v>13384.62700854701</v>
      </c>
      <c r="S22" s="203">
        <v>0.66</v>
      </c>
      <c r="T22" s="204">
        <f>O22*S22*1000</f>
        <v>11472.537435897439</v>
      </c>
      <c r="U22" s="205">
        <v>39</v>
      </c>
      <c r="V22" s="205">
        <v>58</v>
      </c>
      <c r="W22" s="202">
        <v>17.32</v>
      </c>
      <c r="X22" s="200">
        <v>47.9135627746582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76">
        <v>82666</v>
      </c>
      <c r="D24" s="46">
        <v>195</v>
      </c>
      <c r="E24" s="46">
        <v>3</v>
      </c>
      <c r="F24" s="36">
        <f>D24*E24</f>
        <v>585</v>
      </c>
      <c r="G24" s="37">
        <v>3500</v>
      </c>
      <c r="H24" s="38">
        <f>G24*10/F24</f>
        <v>59.82905982905983</v>
      </c>
      <c r="I24" s="39">
        <v>29.02</v>
      </c>
      <c r="J24" s="38">
        <f>H24*I24/100</f>
        <v>17.36239316239316</v>
      </c>
      <c r="K24"/>
      <c r="L24" s="47">
        <v>18</v>
      </c>
      <c r="M24" s="34" t="s">
        <v>63</v>
      </c>
      <c r="N24" s="201">
        <f>I24</f>
        <v>29.02</v>
      </c>
      <c r="O24" s="201">
        <f>J24</f>
        <v>17.36239316239316</v>
      </c>
      <c r="P24" s="202">
        <v>61.36</v>
      </c>
      <c r="Q24" s="203">
        <v>0.78</v>
      </c>
      <c r="R24" s="204">
        <f>O24*Q24*1000</f>
        <v>13542.666666666666</v>
      </c>
      <c r="S24" s="203">
        <v>0.67</v>
      </c>
      <c r="T24" s="204">
        <f>O24*S24*1000</f>
        <v>11632.80341880342</v>
      </c>
      <c r="U24" s="205">
        <v>38</v>
      </c>
      <c r="V24" s="205">
        <v>58</v>
      </c>
      <c r="W24" s="202">
        <v>17.77</v>
      </c>
      <c r="X24" s="200">
        <v>51.2714958190918</v>
      </c>
    </row>
    <row r="25" spans="1:24" ht="15.75" customHeight="1">
      <c r="A25" s="50">
        <v>19</v>
      </c>
      <c r="B25" s="34" t="s">
        <v>64</v>
      </c>
      <c r="C25" s="76">
        <v>82666</v>
      </c>
      <c r="D25" s="46">
        <v>195</v>
      </c>
      <c r="E25" s="46">
        <v>3</v>
      </c>
      <c r="F25" s="36">
        <f>D25*E25</f>
        <v>585</v>
      </c>
      <c r="G25" s="37">
        <v>3600</v>
      </c>
      <c r="H25" s="38">
        <f>G25*10/F25</f>
        <v>61.53846153846154</v>
      </c>
      <c r="I25" s="39">
        <v>27.66</v>
      </c>
      <c r="J25" s="38">
        <f>H25*I25/100</f>
        <v>17.021538461538462</v>
      </c>
      <c r="L25" s="50">
        <v>19</v>
      </c>
      <c r="M25" s="34" t="s">
        <v>64</v>
      </c>
      <c r="N25" s="201">
        <f>I25</f>
        <v>27.66</v>
      </c>
      <c r="O25" s="201">
        <f>J25</f>
        <v>17.021538461538462</v>
      </c>
      <c r="P25" s="202">
        <v>66.17</v>
      </c>
      <c r="Q25" s="203">
        <v>0.78</v>
      </c>
      <c r="R25" s="204">
        <f>O25*Q25*1000</f>
        <v>13276.800000000001</v>
      </c>
      <c r="S25" s="203">
        <v>0.68</v>
      </c>
      <c r="T25" s="204">
        <f>O25*S25*1000</f>
        <v>11574.646153846155</v>
      </c>
      <c r="U25" s="205">
        <v>35</v>
      </c>
      <c r="V25" s="205">
        <v>57</v>
      </c>
      <c r="W25" s="202">
        <v>17.93</v>
      </c>
      <c r="X25" s="200">
        <v>47.0728874206543</v>
      </c>
    </row>
    <row r="26" spans="1:24" ht="15.75" customHeight="1">
      <c r="A26" s="50">
        <v>20</v>
      </c>
      <c r="B26" s="34" t="s">
        <v>65</v>
      </c>
      <c r="C26" s="76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40"/>
      <c r="O26" s="40"/>
      <c r="P26" s="41"/>
      <c r="Q26" s="42"/>
      <c r="R26" s="43"/>
      <c r="S26" s="42"/>
      <c r="T26" s="43"/>
      <c r="U26" s="44"/>
      <c r="V26" s="44"/>
      <c r="W26" s="41"/>
      <c r="X26" s="41"/>
    </row>
    <row r="27" spans="1:24" ht="15.75" customHeight="1">
      <c r="A27" s="50">
        <v>21</v>
      </c>
      <c r="B27" s="34" t="s">
        <v>66</v>
      </c>
      <c r="C27" s="35"/>
      <c r="D27" s="30"/>
      <c r="E27" s="30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35"/>
      <c r="D28" s="30"/>
      <c r="E28" s="30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75" customHeight="1">
      <c r="A29" s="50">
        <v>23</v>
      </c>
      <c r="B29" s="34" t="s">
        <v>68</v>
      </c>
      <c r="C29" s="35"/>
      <c r="D29" s="30"/>
      <c r="E29" s="30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35"/>
      <c r="D30" s="30"/>
      <c r="E30" s="30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35"/>
      <c r="D31" s="30"/>
      <c r="E31" s="30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35"/>
      <c r="D32" s="30"/>
      <c r="E32" s="30"/>
      <c r="F32" s="36"/>
      <c r="G32" s="37"/>
      <c r="H32" s="38"/>
      <c r="I32" s="39"/>
      <c r="J32" s="38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36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146</v>
      </c>
      <c r="E3" s="11" t="s">
        <v>7</v>
      </c>
      <c r="F3" t="s">
        <v>117</v>
      </c>
      <c r="G3" s="7"/>
      <c r="L3" s="1"/>
      <c r="M3" s="11" t="s">
        <v>5</v>
      </c>
      <c r="N3" t="str">
        <f>C3</f>
        <v>KUCZYŃSKI</v>
      </c>
      <c r="P3" s="11" t="s">
        <v>7</v>
      </c>
      <c r="Q3" s="12" t="str">
        <f>F3</f>
        <v>25.09.09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147</v>
      </c>
      <c r="L4" s="1"/>
      <c r="M4" s="11" t="s">
        <v>9</v>
      </c>
      <c r="P4" s="11" t="s">
        <v>10</v>
      </c>
      <c r="Q4" s="12" t="str">
        <f>F4</f>
        <v>01.05.09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>
        <v>80000</v>
      </c>
      <c r="D8" s="46">
        <v>220</v>
      </c>
      <c r="E8" s="46">
        <v>3</v>
      </c>
      <c r="F8" s="36">
        <f aca="true" t="shared" si="0" ref="F8:F14">D8*E8</f>
        <v>660</v>
      </c>
      <c r="G8" s="37">
        <v>4060</v>
      </c>
      <c r="H8" s="38">
        <f aca="true" t="shared" si="1" ref="H8:H14">G8*10/F8</f>
        <v>61.515151515151516</v>
      </c>
      <c r="I8" s="39">
        <v>38.39</v>
      </c>
      <c r="J8" s="38">
        <f aca="true" t="shared" si="2" ref="J8:J14">H8*I8/100</f>
        <v>23.615666666666666</v>
      </c>
      <c r="K8"/>
      <c r="L8" s="33">
        <v>2</v>
      </c>
      <c r="M8" s="34" t="s">
        <v>47</v>
      </c>
      <c r="N8" s="201">
        <f aca="true" t="shared" si="3" ref="N8:O14">I8</f>
        <v>38.39</v>
      </c>
      <c r="O8" s="201">
        <f t="shared" si="3"/>
        <v>23.615666666666666</v>
      </c>
      <c r="P8" s="202">
        <v>65.24</v>
      </c>
      <c r="Q8" s="203">
        <v>0.8</v>
      </c>
      <c r="R8" s="204">
        <f aca="true" t="shared" si="4" ref="R8:R14">O8*Q8*1000</f>
        <v>18892.533333333333</v>
      </c>
      <c r="S8" s="203">
        <v>0.7</v>
      </c>
      <c r="T8" s="204">
        <f aca="true" t="shared" si="5" ref="T8:T14">O8*S8*1000</f>
        <v>16530.966666666664</v>
      </c>
      <c r="U8" s="205">
        <v>38</v>
      </c>
      <c r="V8" s="205">
        <v>60</v>
      </c>
      <c r="W8" s="202">
        <v>27.08</v>
      </c>
      <c r="X8" s="210">
        <v>45.11920166015625</v>
      </c>
    </row>
    <row r="9" spans="1:24" s="6" customFormat="1" ht="15.75" customHeight="1">
      <c r="A9" s="47">
        <v>3</v>
      </c>
      <c r="B9" s="34" t="s">
        <v>48</v>
      </c>
      <c r="C9" s="45">
        <v>80000</v>
      </c>
      <c r="D9" s="46">
        <v>220</v>
      </c>
      <c r="E9" s="46">
        <v>3</v>
      </c>
      <c r="F9" s="36">
        <f t="shared" si="0"/>
        <v>660</v>
      </c>
      <c r="G9" s="37">
        <v>4150</v>
      </c>
      <c r="H9" s="38">
        <f t="shared" si="1"/>
        <v>62.878787878787875</v>
      </c>
      <c r="I9" s="39">
        <v>39.86</v>
      </c>
      <c r="J9" s="38">
        <f t="shared" si="2"/>
        <v>25.063484848484844</v>
      </c>
      <c r="K9"/>
      <c r="L9" s="47">
        <v>3</v>
      </c>
      <c r="M9" s="34" t="s">
        <v>48</v>
      </c>
      <c r="N9" s="201">
        <f t="shared" si="3"/>
        <v>39.86</v>
      </c>
      <c r="O9" s="201">
        <f t="shared" si="3"/>
        <v>25.063484848484844</v>
      </c>
      <c r="P9" s="202">
        <v>74.44</v>
      </c>
      <c r="Q9" s="203">
        <v>0.89</v>
      </c>
      <c r="R9" s="204">
        <f t="shared" si="4"/>
        <v>22306.50151515151</v>
      </c>
      <c r="S9" s="203">
        <v>0.79</v>
      </c>
      <c r="T9" s="204">
        <f t="shared" si="5"/>
        <v>19800.15303030303</v>
      </c>
      <c r="U9" s="205">
        <v>52</v>
      </c>
      <c r="V9" s="205">
        <v>69</v>
      </c>
      <c r="W9" s="202">
        <v>42.97</v>
      </c>
      <c r="X9" s="210">
        <v>36.31785583496094</v>
      </c>
    </row>
    <row r="10" spans="1:24" s="6" customFormat="1" ht="15.75" customHeight="1">
      <c r="A10" s="47">
        <v>4</v>
      </c>
      <c r="B10" s="34" t="s">
        <v>49</v>
      </c>
      <c r="C10" s="45">
        <v>80000</v>
      </c>
      <c r="D10" s="46">
        <v>220</v>
      </c>
      <c r="E10" s="46">
        <v>3</v>
      </c>
      <c r="F10" s="36">
        <f t="shared" si="0"/>
        <v>660</v>
      </c>
      <c r="G10" s="37">
        <v>4090</v>
      </c>
      <c r="H10" s="38">
        <f t="shared" si="1"/>
        <v>61.96969696969697</v>
      </c>
      <c r="I10" s="39">
        <v>36.85</v>
      </c>
      <c r="J10" s="38">
        <f t="shared" si="2"/>
        <v>22.835833333333333</v>
      </c>
      <c r="K10"/>
      <c r="L10" s="47">
        <v>4</v>
      </c>
      <c r="M10" s="34" t="s">
        <v>49</v>
      </c>
      <c r="N10" s="201">
        <f t="shared" si="3"/>
        <v>36.85</v>
      </c>
      <c r="O10" s="201">
        <f t="shared" si="3"/>
        <v>22.835833333333333</v>
      </c>
      <c r="P10" s="202">
        <v>67.22</v>
      </c>
      <c r="Q10" s="203">
        <v>0.82</v>
      </c>
      <c r="R10" s="204">
        <f t="shared" si="4"/>
        <v>18725.383333333335</v>
      </c>
      <c r="S10" s="203">
        <v>0.73</v>
      </c>
      <c r="T10" s="204">
        <f t="shared" si="5"/>
        <v>16670.158333333333</v>
      </c>
      <c r="U10" s="205">
        <v>33</v>
      </c>
      <c r="V10" s="205">
        <v>59</v>
      </c>
      <c r="W10" s="202">
        <v>31.8</v>
      </c>
      <c r="X10" s="210">
        <v>40.80302810668945</v>
      </c>
    </row>
    <row r="11" spans="1:24" s="6" customFormat="1" ht="15.75" customHeight="1">
      <c r="A11" s="47">
        <v>5</v>
      </c>
      <c r="B11" s="48" t="s">
        <v>50</v>
      </c>
      <c r="C11" s="45">
        <v>80000</v>
      </c>
      <c r="D11" s="46">
        <v>220</v>
      </c>
      <c r="E11" s="46">
        <v>3</v>
      </c>
      <c r="F11" s="36">
        <f t="shared" si="0"/>
        <v>660</v>
      </c>
      <c r="G11" s="37">
        <v>4270</v>
      </c>
      <c r="H11" s="38">
        <f t="shared" si="1"/>
        <v>64.6969696969697</v>
      </c>
      <c r="I11" s="39">
        <v>36.23</v>
      </c>
      <c r="J11" s="38">
        <f t="shared" si="2"/>
        <v>23.439712121212118</v>
      </c>
      <c r="K11"/>
      <c r="L11" s="47">
        <v>5</v>
      </c>
      <c r="M11" s="48" t="s">
        <v>50</v>
      </c>
      <c r="N11" s="201">
        <f t="shared" si="3"/>
        <v>36.23</v>
      </c>
      <c r="O11" s="201">
        <f t="shared" si="3"/>
        <v>23.439712121212118</v>
      </c>
      <c r="P11" s="202">
        <v>70.55</v>
      </c>
      <c r="Q11" s="203">
        <v>0.85</v>
      </c>
      <c r="R11" s="204">
        <f t="shared" si="4"/>
        <v>19923.755303030302</v>
      </c>
      <c r="S11" s="203">
        <v>0.76</v>
      </c>
      <c r="T11" s="204">
        <f t="shared" si="5"/>
        <v>17814.18121212121</v>
      </c>
      <c r="U11" s="205">
        <v>42</v>
      </c>
      <c r="V11" s="205">
        <v>63</v>
      </c>
      <c r="W11" s="202">
        <v>34.14</v>
      </c>
      <c r="X11" s="210">
        <v>36.67599868774414</v>
      </c>
    </row>
    <row r="12" spans="1:24" s="6" customFormat="1" ht="15.75" customHeight="1">
      <c r="A12" s="47">
        <v>6</v>
      </c>
      <c r="B12" s="48" t="s">
        <v>51</v>
      </c>
      <c r="C12" s="45">
        <v>80000</v>
      </c>
      <c r="D12" s="46">
        <v>220</v>
      </c>
      <c r="E12" s="46">
        <v>3</v>
      </c>
      <c r="F12" s="36">
        <f t="shared" si="0"/>
        <v>660</v>
      </c>
      <c r="G12" s="37">
        <v>4300</v>
      </c>
      <c r="H12" s="38">
        <f t="shared" si="1"/>
        <v>65.15151515151516</v>
      </c>
      <c r="I12" s="39">
        <v>38.19</v>
      </c>
      <c r="J12" s="38">
        <f t="shared" si="2"/>
        <v>24.881363636363634</v>
      </c>
      <c r="K12"/>
      <c r="L12" s="47">
        <v>6</v>
      </c>
      <c r="M12" s="48" t="s">
        <v>51</v>
      </c>
      <c r="N12" s="201">
        <f t="shared" si="3"/>
        <v>38.19</v>
      </c>
      <c r="O12" s="201">
        <f t="shared" si="3"/>
        <v>24.881363636363634</v>
      </c>
      <c r="P12" s="202">
        <v>70.72</v>
      </c>
      <c r="Q12" s="203">
        <v>0.85</v>
      </c>
      <c r="R12" s="204">
        <f t="shared" si="4"/>
        <v>21149.15909090909</v>
      </c>
      <c r="S12" s="203">
        <v>0.76</v>
      </c>
      <c r="T12" s="204">
        <f t="shared" si="5"/>
        <v>18909.83636363636</v>
      </c>
      <c r="U12" s="205">
        <v>39</v>
      </c>
      <c r="V12" s="205">
        <v>62</v>
      </c>
      <c r="W12" s="202">
        <v>34.91</v>
      </c>
      <c r="X12" s="210">
        <v>37.122737884521484</v>
      </c>
    </row>
    <row r="13" spans="1:24" s="6" customFormat="1" ht="15.75" customHeight="1">
      <c r="A13" s="47">
        <v>7</v>
      </c>
      <c r="B13" s="48" t="s">
        <v>52</v>
      </c>
      <c r="C13" s="45">
        <v>80000</v>
      </c>
      <c r="D13" s="46">
        <v>220</v>
      </c>
      <c r="E13" s="46">
        <v>3</v>
      </c>
      <c r="F13" s="36">
        <f t="shared" si="0"/>
        <v>660</v>
      </c>
      <c r="G13" s="37">
        <v>4330</v>
      </c>
      <c r="H13" s="38">
        <f t="shared" si="1"/>
        <v>65.60606060606061</v>
      </c>
      <c r="I13" s="39">
        <v>36.06</v>
      </c>
      <c r="J13" s="38">
        <f t="shared" si="2"/>
        <v>23.657545454545456</v>
      </c>
      <c r="K13"/>
      <c r="L13" s="47">
        <v>7</v>
      </c>
      <c r="M13" s="48" t="s">
        <v>52</v>
      </c>
      <c r="N13" s="201">
        <f t="shared" si="3"/>
        <v>36.06</v>
      </c>
      <c r="O13" s="201">
        <f t="shared" si="3"/>
        <v>23.657545454545456</v>
      </c>
      <c r="P13" s="202">
        <v>67.73</v>
      </c>
      <c r="Q13" s="203">
        <v>0.82</v>
      </c>
      <c r="R13" s="204">
        <f t="shared" si="4"/>
        <v>19399.18727272727</v>
      </c>
      <c r="S13" s="203">
        <v>0.73</v>
      </c>
      <c r="T13" s="204">
        <f t="shared" si="5"/>
        <v>17270.008181818186</v>
      </c>
      <c r="U13" s="205">
        <v>44</v>
      </c>
      <c r="V13" s="205">
        <v>63</v>
      </c>
      <c r="W13" s="202">
        <v>29.15</v>
      </c>
      <c r="X13" s="210">
        <v>40.683143615722656</v>
      </c>
    </row>
    <row r="14" spans="1:24" s="6" customFormat="1" ht="15.75" customHeight="1">
      <c r="A14" s="47">
        <v>8</v>
      </c>
      <c r="B14" s="48" t="s">
        <v>53</v>
      </c>
      <c r="C14" s="45"/>
      <c r="D14" s="46">
        <v>220</v>
      </c>
      <c r="E14" s="46">
        <v>3</v>
      </c>
      <c r="F14" s="36">
        <f t="shared" si="0"/>
        <v>660</v>
      </c>
      <c r="G14" s="37">
        <v>4390</v>
      </c>
      <c r="H14" s="38">
        <f t="shared" si="1"/>
        <v>66.51515151515152</v>
      </c>
      <c r="I14" s="39">
        <v>35.75</v>
      </c>
      <c r="J14" s="38">
        <f t="shared" si="2"/>
        <v>23.779166666666665</v>
      </c>
      <c r="K14"/>
      <c r="L14" s="47">
        <v>8</v>
      </c>
      <c r="M14" s="48" t="s">
        <v>53</v>
      </c>
      <c r="N14" s="201">
        <f t="shared" si="3"/>
        <v>35.75</v>
      </c>
      <c r="O14" s="201">
        <f t="shared" si="3"/>
        <v>23.779166666666665</v>
      </c>
      <c r="P14" s="202">
        <v>72.57</v>
      </c>
      <c r="Q14" s="203">
        <v>0.83</v>
      </c>
      <c r="R14" s="204">
        <f t="shared" si="4"/>
        <v>19736.708333333332</v>
      </c>
      <c r="S14" s="203">
        <v>0.73</v>
      </c>
      <c r="T14" s="204">
        <f t="shared" si="5"/>
        <v>17358.791666666664</v>
      </c>
      <c r="U14" s="205">
        <v>44</v>
      </c>
      <c r="V14" s="205">
        <v>63</v>
      </c>
      <c r="W14" s="202">
        <v>24.87</v>
      </c>
      <c r="X14" s="210">
        <v>40.89807891845703</v>
      </c>
    </row>
    <row r="15" spans="1:24" s="6" customFormat="1" ht="15.75" customHeight="1">
      <c r="A15" s="47">
        <v>9</v>
      </c>
      <c r="B15" s="48" t="s">
        <v>54</v>
      </c>
      <c r="C15" s="45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45">
        <v>80000</v>
      </c>
      <c r="D16" s="46">
        <v>220</v>
      </c>
      <c r="E16" s="46">
        <v>3</v>
      </c>
      <c r="F16" s="36">
        <f>D16*E16</f>
        <v>660</v>
      </c>
      <c r="G16" s="37">
        <v>3700</v>
      </c>
      <c r="H16" s="38">
        <f>G16*10/F16</f>
        <v>56.06060606060606</v>
      </c>
      <c r="I16" s="39">
        <v>33.24</v>
      </c>
      <c r="J16" s="38">
        <f>H16*I16/100</f>
        <v>18.634545454545457</v>
      </c>
      <c r="K16"/>
      <c r="L16" s="47">
        <v>10</v>
      </c>
      <c r="M16" s="34" t="s">
        <v>55</v>
      </c>
      <c r="N16" s="201">
        <f>I16</f>
        <v>33.24</v>
      </c>
      <c r="O16" s="201">
        <f>J16</f>
        <v>18.634545454545457</v>
      </c>
      <c r="P16" s="202">
        <v>66.88</v>
      </c>
      <c r="Q16" s="203">
        <v>0.81</v>
      </c>
      <c r="R16" s="204">
        <f>O16*Q16*1000</f>
        <v>15093.981818181821</v>
      </c>
      <c r="S16" s="203">
        <v>0.71</v>
      </c>
      <c r="T16" s="204">
        <f>O16*S16*1000</f>
        <v>13230.527272727273</v>
      </c>
      <c r="U16" s="205">
        <v>39</v>
      </c>
      <c r="V16" s="205">
        <v>60</v>
      </c>
      <c r="W16" s="202">
        <v>26.81</v>
      </c>
      <c r="X16" s="210">
        <v>42.48204040527344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80000</v>
      </c>
      <c r="D18" s="46">
        <v>220</v>
      </c>
      <c r="E18" s="46">
        <v>3</v>
      </c>
      <c r="F18" s="36">
        <f>D18*E18</f>
        <v>660</v>
      </c>
      <c r="G18" s="37">
        <v>3990</v>
      </c>
      <c r="H18" s="38">
        <f>G18*10/F18</f>
        <v>60.45454545454545</v>
      </c>
      <c r="I18" s="39">
        <v>30.51</v>
      </c>
      <c r="J18" s="38">
        <f>H18*I18/100</f>
        <v>18.44468181818182</v>
      </c>
      <c r="K18"/>
      <c r="L18" s="47">
        <v>12</v>
      </c>
      <c r="M18" s="34" t="s">
        <v>57</v>
      </c>
      <c r="N18" s="201">
        <f aca="true" t="shared" si="6" ref="N18:O20">I18</f>
        <v>30.51</v>
      </c>
      <c r="O18" s="201">
        <f t="shared" si="6"/>
        <v>18.44468181818182</v>
      </c>
      <c r="P18" s="202">
        <v>65.12</v>
      </c>
      <c r="Q18" s="203">
        <v>0.79</v>
      </c>
      <c r="R18" s="204">
        <f>O18*Q18*1000</f>
        <v>14571.298636363637</v>
      </c>
      <c r="S18" s="203">
        <v>0.69</v>
      </c>
      <c r="T18" s="204">
        <f>O18*S18*1000</f>
        <v>12726.830454545456</v>
      </c>
      <c r="U18" s="205">
        <v>40</v>
      </c>
      <c r="V18" s="205">
        <v>60</v>
      </c>
      <c r="W18" s="202">
        <v>22.52</v>
      </c>
      <c r="X18" s="210">
        <v>45.483642578125</v>
      </c>
    </row>
    <row r="19" spans="1:24" s="6" customFormat="1" ht="15.75" customHeight="1">
      <c r="A19" s="47">
        <v>13</v>
      </c>
      <c r="B19" s="34" t="s">
        <v>58</v>
      </c>
      <c r="C19" s="45">
        <v>80000</v>
      </c>
      <c r="D19" s="46">
        <v>220</v>
      </c>
      <c r="E19" s="46">
        <v>3</v>
      </c>
      <c r="F19" s="36">
        <f>D19*E19</f>
        <v>660</v>
      </c>
      <c r="G19" s="37">
        <v>4010</v>
      </c>
      <c r="H19" s="38">
        <f>G19*10/F19</f>
        <v>60.75757575757576</v>
      </c>
      <c r="I19" s="39">
        <v>31.49</v>
      </c>
      <c r="J19" s="38">
        <f>H19*I19/100</f>
        <v>19.132560606060608</v>
      </c>
      <c r="K19"/>
      <c r="L19" s="47">
        <v>13</v>
      </c>
      <c r="M19" s="34" t="s">
        <v>58</v>
      </c>
      <c r="N19" s="201">
        <f t="shared" si="6"/>
        <v>31.49</v>
      </c>
      <c r="O19" s="201">
        <f t="shared" si="6"/>
        <v>19.132560606060608</v>
      </c>
      <c r="P19" s="202">
        <v>63.83</v>
      </c>
      <c r="Q19" s="203">
        <v>0.79</v>
      </c>
      <c r="R19" s="204">
        <f>O19*Q19*1000</f>
        <v>15114.72287878788</v>
      </c>
      <c r="S19" s="203">
        <v>0.69</v>
      </c>
      <c r="T19" s="204">
        <f>O19*S19*1000</f>
        <v>13201.46681818182</v>
      </c>
      <c r="U19" s="205">
        <v>43</v>
      </c>
      <c r="V19" s="205">
        <v>61</v>
      </c>
      <c r="W19" s="202">
        <v>22.18</v>
      </c>
      <c r="X19" s="210">
        <v>45.82387924194336</v>
      </c>
    </row>
    <row r="20" spans="1:24" s="6" customFormat="1" ht="15.75" customHeight="1">
      <c r="A20" s="47">
        <v>14</v>
      </c>
      <c r="B20" s="34" t="s">
        <v>59</v>
      </c>
      <c r="C20" s="45">
        <v>80000</v>
      </c>
      <c r="D20" s="46">
        <v>220</v>
      </c>
      <c r="E20" s="46">
        <v>3</v>
      </c>
      <c r="F20" s="36">
        <f>D20*E20</f>
        <v>660</v>
      </c>
      <c r="G20" s="37">
        <v>3700</v>
      </c>
      <c r="H20" s="38">
        <f>G20*10/F20</f>
        <v>56.06060606060606</v>
      </c>
      <c r="I20" s="39">
        <v>35.17</v>
      </c>
      <c r="J20" s="38">
        <f>H20*I20/100</f>
        <v>19.716515151515154</v>
      </c>
      <c r="K20"/>
      <c r="L20" s="47">
        <v>14</v>
      </c>
      <c r="M20" s="34" t="s">
        <v>59</v>
      </c>
      <c r="N20" s="201">
        <f t="shared" si="6"/>
        <v>35.17</v>
      </c>
      <c r="O20" s="201">
        <f t="shared" si="6"/>
        <v>19.716515151515154</v>
      </c>
      <c r="P20" s="202">
        <v>66.36</v>
      </c>
      <c r="Q20" s="203">
        <v>0.8</v>
      </c>
      <c r="R20" s="204">
        <f>O20*Q20*1000</f>
        <v>15773.212121212124</v>
      </c>
      <c r="S20" s="203">
        <v>0.7</v>
      </c>
      <c r="T20" s="204">
        <f>O20*S20*1000</f>
        <v>13801.560606060606</v>
      </c>
      <c r="U20" s="205">
        <v>39</v>
      </c>
      <c r="V20" s="205">
        <v>60</v>
      </c>
      <c r="W20" s="202">
        <v>24.86</v>
      </c>
      <c r="X20" s="210">
        <v>43.30012893676758</v>
      </c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45">
        <v>80000</v>
      </c>
      <c r="D22" s="46">
        <v>220</v>
      </c>
      <c r="E22" s="46">
        <v>3</v>
      </c>
      <c r="F22" s="36">
        <f>D22*E22</f>
        <v>660</v>
      </c>
      <c r="G22" s="37">
        <v>4220</v>
      </c>
      <c r="H22" s="38">
        <f>G22*10/F22</f>
        <v>63.93939393939394</v>
      </c>
      <c r="I22" s="39">
        <v>31.98</v>
      </c>
      <c r="J22" s="38">
        <f>H22*I22/100</f>
        <v>20.44781818181818</v>
      </c>
      <c r="L22" s="47">
        <v>16</v>
      </c>
      <c r="M22" s="34" t="s">
        <v>61</v>
      </c>
      <c r="N22" s="201">
        <f>I22</f>
        <v>31.98</v>
      </c>
      <c r="O22" s="201">
        <f>J22</f>
        <v>20.44781818181818</v>
      </c>
      <c r="P22" s="202">
        <v>65.67</v>
      </c>
      <c r="Q22" s="203">
        <v>0.78</v>
      </c>
      <c r="R22" s="204">
        <f>O22*Q22*1000</f>
        <v>15949.298181818183</v>
      </c>
      <c r="S22" s="203">
        <v>0.68</v>
      </c>
      <c r="T22" s="204">
        <f>O22*S22*1000</f>
        <v>13904.516363636365</v>
      </c>
      <c r="U22" s="205">
        <v>41</v>
      </c>
      <c r="V22" s="205">
        <v>60</v>
      </c>
      <c r="W22" s="202">
        <v>23.62</v>
      </c>
      <c r="X22" s="210">
        <v>45.58144760131836</v>
      </c>
    </row>
    <row r="23" spans="1:24" s="6" customFormat="1" ht="15.75" customHeight="1">
      <c r="A23" s="47">
        <v>17</v>
      </c>
      <c r="B23" s="34" t="s">
        <v>62</v>
      </c>
      <c r="C23" s="3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40"/>
      <c r="O23" s="40"/>
      <c r="P23" s="41"/>
      <c r="Q23" s="42"/>
      <c r="R23" s="43"/>
      <c r="S23" s="42"/>
      <c r="T23" s="43"/>
      <c r="U23" s="44"/>
      <c r="V23" s="44"/>
      <c r="W23" s="41"/>
      <c r="X23" s="41"/>
    </row>
    <row r="24" spans="1:24" s="6" customFormat="1" ht="15.75" customHeight="1">
      <c r="A24" s="47">
        <v>18</v>
      </c>
      <c r="B24" s="34" t="s">
        <v>63</v>
      </c>
      <c r="C24" s="35"/>
      <c r="D24" s="77"/>
      <c r="E24" s="77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40"/>
      <c r="O24" s="40"/>
      <c r="P24" s="41"/>
      <c r="Q24" s="42"/>
      <c r="R24" s="43"/>
      <c r="S24" s="42"/>
      <c r="T24" s="43"/>
      <c r="U24" s="44"/>
      <c r="V24" s="44"/>
      <c r="W24" s="41"/>
      <c r="X24" s="41"/>
    </row>
    <row r="25" spans="1:24" ht="15.75" customHeight="1">
      <c r="A25" s="50">
        <v>19</v>
      </c>
      <c r="B25" s="34" t="s">
        <v>64</v>
      </c>
      <c r="C25" s="35"/>
      <c r="D25" s="78"/>
      <c r="E25" s="78"/>
      <c r="F25" s="36"/>
      <c r="G25" s="37"/>
      <c r="H25" s="38"/>
      <c r="I25" s="39"/>
      <c r="J25" s="38"/>
      <c r="L25" s="50">
        <v>19</v>
      </c>
      <c r="M25" s="34" t="s">
        <v>64</v>
      </c>
      <c r="N25" s="40"/>
      <c r="O25" s="40"/>
      <c r="P25" s="41"/>
      <c r="Q25" s="42"/>
      <c r="R25" s="43"/>
      <c r="S25" s="42"/>
      <c r="T25" s="43"/>
      <c r="U25" s="44"/>
      <c r="V25" s="44"/>
      <c r="W25" s="41"/>
      <c r="X25" s="41"/>
    </row>
    <row r="26" spans="1:24" ht="15.75" customHeight="1">
      <c r="A26" s="50">
        <v>20</v>
      </c>
      <c r="B26" s="34" t="s">
        <v>65</v>
      </c>
      <c r="C26" s="35"/>
      <c r="D26" s="30"/>
      <c r="E26" s="30"/>
      <c r="F26" s="36"/>
      <c r="G26" s="37"/>
      <c r="H26" s="38"/>
      <c r="I26" s="39"/>
      <c r="J26" s="38"/>
      <c r="L26" s="50">
        <v>20</v>
      </c>
      <c r="M26" s="34" t="s">
        <v>65</v>
      </c>
      <c r="N26" s="40"/>
      <c r="O26" s="40"/>
      <c r="P26" s="41"/>
      <c r="Q26" s="42"/>
      <c r="R26" s="43"/>
      <c r="S26" s="42"/>
      <c r="T26" s="43"/>
      <c r="U26" s="44"/>
      <c r="V26" s="44"/>
      <c r="W26" s="41"/>
      <c r="X26" s="41"/>
    </row>
    <row r="27" spans="1:24" ht="15.75" customHeight="1">
      <c r="A27" s="50">
        <v>21</v>
      </c>
      <c r="B27" s="34" t="s">
        <v>66</v>
      </c>
      <c r="C27" s="35"/>
      <c r="D27" s="30"/>
      <c r="E27" s="30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35"/>
      <c r="D28" s="30"/>
      <c r="E28" s="30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75" customHeight="1">
      <c r="A29" s="50">
        <v>23</v>
      </c>
      <c r="B29" s="34" t="s">
        <v>68</v>
      </c>
      <c r="C29" s="35"/>
      <c r="D29" s="30"/>
      <c r="E29" s="30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35"/>
      <c r="D30" s="30"/>
      <c r="E30" s="30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35"/>
      <c r="D31" s="30"/>
      <c r="E31" s="30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35"/>
      <c r="D32" s="30"/>
      <c r="E32" s="30"/>
      <c r="F32" s="36"/>
      <c r="G32" s="37"/>
      <c r="H32" s="38"/>
      <c r="I32" s="39"/>
      <c r="J32" s="38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35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148</v>
      </c>
      <c r="E3" s="11" t="s">
        <v>7</v>
      </c>
      <c r="F3" t="s">
        <v>117</v>
      </c>
      <c r="G3" s="7"/>
      <c r="L3" s="1"/>
      <c r="M3" s="11" t="s">
        <v>5</v>
      </c>
      <c r="N3" t="str">
        <f>C3</f>
        <v>PUCIŁOWSKI</v>
      </c>
      <c r="P3" s="11" t="s">
        <v>7</v>
      </c>
      <c r="Q3" s="12" t="str">
        <f>F3</f>
        <v>25.09.09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149</v>
      </c>
      <c r="L4" s="1"/>
      <c r="M4" s="11" t="s">
        <v>9</v>
      </c>
      <c r="P4" s="11" t="s">
        <v>10</v>
      </c>
      <c r="Q4" s="12" t="str">
        <f>F4</f>
        <v>29.05.09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85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>
        <v>85000</v>
      </c>
      <c r="D8" s="46">
        <v>300</v>
      </c>
      <c r="E8" s="46">
        <v>3</v>
      </c>
      <c r="F8" s="36">
        <f aca="true" t="shared" si="0" ref="F8:F14">D8*E8</f>
        <v>900</v>
      </c>
      <c r="G8" s="37">
        <v>4690</v>
      </c>
      <c r="H8" s="38">
        <f aca="true" t="shared" si="1" ref="H8:H14">G8*10/F8</f>
        <v>52.111111111111114</v>
      </c>
      <c r="I8" s="39">
        <v>37.56</v>
      </c>
      <c r="J8" s="38">
        <f aca="true" t="shared" si="2" ref="J8:J14">H8*I8/100</f>
        <v>19.572933333333335</v>
      </c>
      <c r="K8"/>
      <c r="L8" s="33">
        <v>2</v>
      </c>
      <c r="M8" s="34" t="s">
        <v>47</v>
      </c>
      <c r="N8" s="201">
        <f aca="true" t="shared" si="3" ref="N8:O14">I8</f>
        <v>37.56</v>
      </c>
      <c r="O8" s="201">
        <f t="shared" si="3"/>
        <v>19.572933333333335</v>
      </c>
      <c r="P8" s="202">
        <v>64.59</v>
      </c>
      <c r="Q8" s="203">
        <v>0.79</v>
      </c>
      <c r="R8" s="204">
        <f aca="true" t="shared" si="4" ref="R8:R14">O8*Q8*1000</f>
        <v>15462.617333333335</v>
      </c>
      <c r="S8" s="203">
        <v>0.69</v>
      </c>
      <c r="T8" s="204">
        <f aca="true" t="shared" si="5" ref="T8:T14">O8*S8*1000</f>
        <v>13505.324</v>
      </c>
      <c r="U8" s="205">
        <v>40</v>
      </c>
      <c r="V8" s="205">
        <v>60</v>
      </c>
      <c r="W8" s="202">
        <v>25.68</v>
      </c>
      <c r="X8" s="200">
        <v>45.56572723388672</v>
      </c>
    </row>
    <row r="9" spans="1:24" s="6" customFormat="1" ht="15.75" customHeight="1">
      <c r="A9" s="47">
        <v>3</v>
      </c>
      <c r="B9" s="34" t="s">
        <v>48</v>
      </c>
      <c r="C9" s="45">
        <v>85000</v>
      </c>
      <c r="D9" s="46">
        <v>300</v>
      </c>
      <c r="E9" s="46">
        <v>3</v>
      </c>
      <c r="F9" s="36">
        <f t="shared" si="0"/>
        <v>900</v>
      </c>
      <c r="G9" s="37">
        <v>4780</v>
      </c>
      <c r="H9" s="38">
        <f t="shared" si="1"/>
        <v>53.111111111111114</v>
      </c>
      <c r="I9" s="39">
        <v>39.11</v>
      </c>
      <c r="J9" s="38">
        <f t="shared" si="2"/>
        <v>20.771755555555554</v>
      </c>
      <c r="K9"/>
      <c r="L9" s="47">
        <v>3</v>
      </c>
      <c r="M9" s="34" t="s">
        <v>48</v>
      </c>
      <c r="N9" s="201">
        <f t="shared" si="3"/>
        <v>39.11</v>
      </c>
      <c r="O9" s="201">
        <f t="shared" si="3"/>
        <v>20.771755555555554</v>
      </c>
      <c r="P9" s="202">
        <v>65.06</v>
      </c>
      <c r="Q9" s="203">
        <v>0.8</v>
      </c>
      <c r="R9" s="204">
        <f t="shared" si="4"/>
        <v>16617.404444444444</v>
      </c>
      <c r="S9" s="203">
        <v>0.7</v>
      </c>
      <c r="T9" s="204">
        <f t="shared" si="5"/>
        <v>14540.228888888887</v>
      </c>
      <c r="U9" s="205">
        <v>36</v>
      </c>
      <c r="V9" s="205">
        <v>59</v>
      </c>
      <c r="W9" s="202">
        <v>25.62</v>
      </c>
      <c r="X9" s="200">
        <v>46.15065383911133</v>
      </c>
    </row>
    <row r="10" spans="1:24" s="6" customFormat="1" ht="15.75" customHeight="1">
      <c r="A10" s="47">
        <v>4</v>
      </c>
      <c r="B10" s="34" t="s">
        <v>49</v>
      </c>
      <c r="C10" s="45">
        <v>85000</v>
      </c>
      <c r="D10" s="46">
        <v>300</v>
      </c>
      <c r="E10" s="46">
        <v>3</v>
      </c>
      <c r="F10" s="36">
        <f t="shared" si="0"/>
        <v>900</v>
      </c>
      <c r="G10" s="37">
        <v>4600</v>
      </c>
      <c r="H10" s="38">
        <f t="shared" si="1"/>
        <v>51.111111111111114</v>
      </c>
      <c r="I10" s="39">
        <v>36.74</v>
      </c>
      <c r="J10" s="38">
        <f t="shared" si="2"/>
        <v>18.778222222222226</v>
      </c>
      <c r="K10"/>
      <c r="L10" s="47">
        <v>4</v>
      </c>
      <c r="M10" s="34" t="s">
        <v>49</v>
      </c>
      <c r="N10" s="201">
        <f t="shared" si="3"/>
        <v>36.74</v>
      </c>
      <c r="O10" s="201">
        <f t="shared" si="3"/>
        <v>18.778222222222226</v>
      </c>
      <c r="P10" s="202">
        <v>66.89</v>
      </c>
      <c r="Q10" s="203">
        <v>0.81</v>
      </c>
      <c r="R10" s="204">
        <f t="shared" si="4"/>
        <v>15210.360000000002</v>
      </c>
      <c r="S10" s="203">
        <v>0.71</v>
      </c>
      <c r="T10" s="204">
        <f t="shared" si="5"/>
        <v>13332.53777777778</v>
      </c>
      <c r="U10" s="205">
        <v>35</v>
      </c>
      <c r="V10" s="205">
        <v>59</v>
      </c>
      <c r="W10" s="202">
        <v>29.96</v>
      </c>
      <c r="X10" s="200">
        <v>42.34968948364258</v>
      </c>
    </row>
    <row r="11" spans="1:24" s="6" customFormat="1" ht="15.75" customHeight="1">
      <c r="A11" s="47">
        <v>5</v>
      </c>
      <c r="B11" s="48" t="s">
        <v>50</v>
      </c>
      <c r="C11" s="45">
        <v>85000</v>
      </c>
      <c r="D11" s="46">
        <v>300</v>
      </c>
      <c r="E11" s="46">
        <v>3</v>
      </c>
      <c r="F11" s="36">
        <f t="shared" si="0"/>
        <v>900</v>
      </c>
      <c r="G11" s="37">
        <v>4680</v>
      </c>
      <c r="H11" s="38">
        <f t="shared" si="1"/>
        <v>52</v>
      </c>
      <c r="I11" s="39">
        <v>37.34</v>
      </c>
      <c r="J11" s="38">
        <f t="shared" si="2"/>
        <v>19.416800000000002</v>
      </c>
      <c r="K11"/>
      <c r="L11" s="47">
        <v>5</v>
      </c>
      <c r="M11" s="48" t="s">
        <v>50</v>
      </c>
      <c r="N11" s="201">
        <f t="shared" si="3"/>
        <v>37.34</v>
      </c>
      <c r="O11" s="201">
        <f t="shared" si="3"/>
        <v>19.416800000000002</v>
      </c>
      <c r="P11" s="202">
        <v>69.46</v>
      </c>
      <c r="Q11" s="203">
        <v>0.83</v>
      </c>
      <c r="R11" s="204">
        <f t="shared" si="4"/>
        <v>16115.944000000003</v>
      </c>
      <c r="S11" s="203">
        <v>0.73</v>
      </c>
      <c r="T11" s="204">
        <f t="shared" si="5"/>
        <v>14174.264000000001</v>
      </c>
      <c r="U11" s="205">
        <v>40</v>
      </c>
      <c r="V11" s="205">
        <v>62</v>
      </c>
      <c r="W11" s="202">
        <v>31.23</v>
      </c>
      <c r="X11" s="200">
        <v>39.23256301879883</v>
      </c>
    </row>
    <row r="12" spans="1:24" s="6" customFormat="1" ht="15.75" customHeight="1">
      <c r="A12" s="47">
        <v>6</v>
      </c>
      <c r="B12" s="48" t="s">
        <v>51</v>
      </c>
      <c r="C12" s="45">
        <v>85000</v>
      </c>
      <c r="D12" s="46">
        <v>300</v>
      </c>
      <c r="E12" s="46">
        <v>3</v>
      </c>
      <c r="F12" s="36">
        <f t="shared" si="0"/>
        <v>900</v>
      </c>
      <c r="G12" s="37">
        <v>4789</v>
      </c>
      <c r="H12" s="38">
        <f t="shared" si="1"/>
        <v>53.21111111111111</v>
      </c>
      <c r="I12" s="39">
        <v>37.58</v>
      </c>
      <c r="J12" s="38">
        <f t="shared" si="2"/>
        <v>19.996735555555553</v>
      </c>
      <c r="K12"/>
      <c r="L12" s="47">
        <v>6</v>
      </c>
      <c r="M12" s="48" t="s">
        <v>51</v>
      </c>
      <c r="N12" s="201">
        <f t="shared" si="3"/>
        <v>37.58</v>
      </c>
      <c r="O12" s="201">
        <f t="shared" si="3"/>
        <v>19.996735555555553</v>
      </c>
      <c r="P12" s="202">
        <v>68.08</v>
      </c>
      <c r="Q12" s="203">
        <v>0.82</v>
      </c>
      <c r="R12" s="204">
        <f t="shared" si="4"/>
        <v>16397.32315555555</v>
      </c>
      <c r="S12" s="203">
        <v>0.72</v>
      </c>
      <c r="T12" s="204">
        <f t="shared" si="5"/>
        <v>14397.649599999997</v>
      </c>
      <c r="U12" s="205">
        <v>43</v>
      </c>
      <c r="V12" s="205">
        <v>62</v>
      </c>
      <c r="W12" s="202">
        <v>28.43</v>
      </c>
      <c r="X12" s="200">
        <v>40.87495422363281</v>
      </c>
    </row>
    <row r="13" spans="1:24" s="6" customFormat="1" ht="15.75" customHeight="1">
      <c r="A13" s="47">
        <v>7</v>
      </c>
      <c r="B13" s="48" t="s">
        <v>52</v>
      </c>
      <c r="C13" s="45">
        <v>85000</v>
      </c>
      <c r="D13" s="46">
        <v>300</v>
      </c>
      <c r="E13" s="46">
        <v>3</v>
      </c>
      <c r="F13" s="36">
        <f t="shared" si="0"/>
        <v>900</v>
      </c>
      <c r="G13" s="37">
        <v>4500</v>
      </c>
      <c r="H13" s="38">
        <f t="shared" si="1"/>
        <v>50</v>
      </c>
      <c r="I13" s="39">
        <v>35.87</v>
      </c>
      <c r="J13" s="38">
        <f t="shared" si="2"/>
        <v>17.935</v>
      </c>
      <c r="K13"/>
      <c r="L13" s="47">
        <v>7</v>
      </c>
      <c r="M13" s="48" t="s">
        <v>52</v>
      </c>
      <c r="N13" s="201">
        <f t="shared" si="3"/>
        <v>35.87</v>
      </c>
      <c r="O13" s="201">
        <f t="shared" si="3"/>
        <v>17.935</v>
      </c>
      <c r="P13" s="202">
        <v>65.77</v>
      </c>
      <c r="Q13" s="203">
        <v>0.8</v>
      </c>
      <c r="R13" s="204">
        <f t="shared" si="4"/>
        <v>14347.999999999998</v>
      </c>
      <c r="S13" s="203">
        <v>0.71</v>
      </c>
      <c r="T13" s="204">
        <f t="shared" si="5"/>
        <v>12733.849999999999</v>
      </c>
      <c r="U13" s="205">
        <v>44</v>
      </c>
      <c r="V13" s="205">
        <v>62</v>
      </c>
      <c r="W13" s="202">
        <v>27.07</v>
      </c>
      <c r="X13" s="200">
        <v>43.174102783203125</v>
      </c>
    </row>
    <row r="14" spans="1:24" s="6" customFormat="1" ht="15.75" customHeight="1">
      <c r="A14" s="47">
        <v>8</v>
      </c>
      <c r="B14" s="48" t="s">
        <v>53</v>
      </c>
      <c r="C14" s="45">
        <v>85000</v>
      </c>
      <c r="D14" s="46">
        <v>300</v>
      </c>
      <c r="E14" s="46">
        <v>3</v>
      </c>
      <c r="F14" s="36">
        <f t="shared" si="0"/>
        <v>900</v>
      </c>
      <c r="G14" s="37">
        <v>4990</v>
      </c>
      <c r="H14" s="38">
        <f t="shared" si="1"/>
        <v>55.44444444444444</v>
      </c>
      <c r="I14" s="39">
        <v>36.03</v>
      </c>
      <c r="J14" s="38">
        <f t="shared" si="2"/>
        <v>19.976633333333336</v>
      </c>
      <c r="K14"/>
      <c r="L14" s="47">
        <v>8</v>
      </c>
      <c r="M14" s="48" t="s">
        <v>53</v>
      </c>
      <c r="N14" s="201">
        <f t="shared" si="3"/>
        <v>36.03</v>
      </c>
      <c r="O14" s="201">
        <f t="shared" si="3"/>
        <v>19.976633333333336</v>
      </c>
      <c r="P14" s="202">
        <v>67.84</v>
      </c>
      <c r="Q14" s="203">
        <v>0.81</v>
      </c>
      <c r="R14" s="204">
        <f t="shared" si="4"/>
        <v>16181.073000000002</v>
      </c>
      <c r="S14" s="203">
        <v>0.71</v>
      </c>
      <c r="T14" s="204">
        <f t="shared" si="5"/>
        <v>14183.409666666668</v>
      </c>
      <c r="U14" s="205">
        <v>34</v>
      </c>
      <c r="V14" s="205">
        <v>59</v>
      </c>
      <c r="W14" s="202">
        <v>35.15</v>
      </c>
      <c r="X14" s="200">
        <v>42.856590270996094</v>
      </c>
    </row>
    <row r="15" spans="1:24" s="6" customFormat="1" ht="15.75" customHeight="1">
      <c r="A15" s="47">
        <v>9</v>
      </c>
      <c r="B15" s="48" t="s">
        <v>54</v>
      </c>
      <c r="C15" s="45"/>
      <c r="D15" s="46"/>
      <c r="E15" s="46"/>
      <c r="F15" s="36"/>
      <c r="G15" s="37"/>
      <c r="H15" s="38"/>
      <c r="I15" s="87"/>
      <c r="J15" s="38"/>
      <c r="K15"/>
      <c r="L15" s="47">
        <v>9</v>
      </c>
      <c r="M15" s="48" t="s">
        <v>54</v>
      </c>
      <c r="N15" s="201"/>
      <c r="O15" s="201"/>
      <c r="P15" s="202"/>
      <c r="Q15" s="203"/>
      <c r="R15" s="204"/>
      <c r="S15" s="203"/>
      <c r="T15" s="204"/>
      <c r="U15" s="206"/>
      <c r="V15" s="206"/>
      <c r="W15" s="202"/>
      <c r="X15" s="202"/>
    </row>
    <row r="16" spans="1:24" s="6" customFormat="1" ht="15.75" customHeight="1">
      <c r="A16" s="47">
        <v>10</v>
      </c>
      <c r="B16" s="34" t="s">
        <v>55</v>
      </c>
      <c r="C16" s="45">
        <v>85000</v>
      </c>
      <c r="D16" s="46">
        <v>300</v>
      </c>
      <c r="E16" s="46">
        <v>3</v>
      </c>
      <c r="F16" s="36">
        <f>D16*E16</f>
        <v>900</v>
      </c>
      <c r="G16" s="37">
        <v>4600</v>
      </c>
      <c r="H16" s="38">
        <f>G16*10/F16</f>
        <v>51.111111111111114</v>
      </c>
      <c r="I16" s="39">
        <v>33.47</v>
      </c>
      <c r="J16" s="38">
        <f>H16*I16/100</f>
        <v>17.10688888888889</v>
      </c>
      <c r="K16"/>
      <c r="L16" s="47">
        <v>10</v>
      </c>
      <c r="M16" s="34" t="s">
        <v>55</v>
      </c>
      <c r="N16" s="201">
        <f>I16</f>
        <v>33.47</v>
      </c>
      <c r="O16" s="201">
        <f>J16</f>
        <v>17.10688888888889</v>
      </c>
      <c r="P16" s="202">
        <v>65.24</v>
      </c>
      <c r="Q16" s="203">
        <v>0.8</v>
      </c>
      <c r="R16" s="204">
        <f>O16*Q16*1000</f>
        <v>13685.511111111111</v>
      </c>
      <c r="S16" s="203">
        <v>0.7</v>
      </c>
      <c r="T16" s="204">
        <f>O16*S16*1000</f>
        <v>11974.822222222223</v>
      </c>
      <c r="U16" s="205">
        <v>37</v>
      </c>
      <c r="V16" s="205">
        <v>59</v>
      </c>
      <c r="W16" s="202">
        <v>26.07</v>
      </c>
      <c r="X16" s="200">
        <v>43.661720275878906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85000</v>
      </c>
      <c r="D18" s="46">
        <v>300</v>
      </c>
      <c r="E18" s="46">
        <v>3</v>
      </c>
      <c r="F18" s="36">
        <f>D18*E18</f>
        <v>900</v>
      </c>
      <c r="G18" s="37">
        <v>4870</v>
      </c>
      <c r="H18" s="38">
        <f>G18*10/F18</f>
        <v>54.111111111111114</v>
      </c>
      <c r="I18" s="39">
        <v>30.34</v>
      </c>
      <c r="J18" s="38">
        <f>H18*I18/100</f>
        <v>16.41731111111111</v>
      </c>
      <c r="K18"/>
      <c r="L18" s="47">
        <v>12</v>
      </c>
      <c r="M18" s="34" t="s">
        <v>57</v>
      </c>
      <c r="N18" s="201">
        <f aca="true" t="shared" si="6" ref="N18:O20">I18</f>
        <v>30.34</v>
      </c>
      <c r="O18" s="201">
        <f t="shared" si="6"/>
        <v>16.41731111111111</v>
      </c>
      <c r="P18" s="202">
        <v>64.75</v>
      </c>
      <c r="Q18" s="203">
        <v>0.78</v>
      </c>
      <c r="R18" s="204">
        <f>O18*Q18*1000</f>
        <v>12805.502666666667</v>
      </c>
      <c r="S18" s="203">
        <v>0.68</v>
      </c>
      <c r="T18" s="204">
        <f>O18*S18*1000</f>
        <v>11163.771555555555</v>
      </c>
      <c r="U18" s="205">
        <v>43</v>
      </c>
      <c r="V18" s="205">
        <v>60</v>
      </c>
      <c r="W18" s="202">
        <v>21.65</v>
      </c>
      <c r="X18" s="200">
        <v>45.24998474121094</v>
      </c>
    </row>
    <row r="19" spans="1:24" s="6" customFormat="1" ht="15.75" customHeight="1">
      <c r="A19" s="47">
        <v>13</v>
      </c>
      <c r="B19" s="34" t="s">
        <v>58</v>
      </c>
      <c r="C19" s="45">
        <v>85000</v>
      </c>
      <c r="D19" s="46">
        <v>300</v>
      </c>
      <c r="E19" s="46">
        <v>3</v>
      </c>
      <c r="F19" s="36">
        <f>D19*E19</f>
        <v>900</v>
      </c>
      <c r="G19" s="37">
        <v>4850</v>
      </c>
      <c r="H19" s="38">
        <f>G19*10/F19</f>
        <v>53.888888888888886</v>
      </c>
      <c r="I19" s="39">
        <v>31.26</v>
      </c>
      <c r="J19" s="38">
        <f>H19*I19/100</f>
        <v>16.845666666666666</v>
      </c>
      <c r="K19"/>
      <c r="L19" s="47">
        <v>13</v>
      </c>
      <c r="M19" s="34" t="s">
        <v>58</v>
      </c>
      <c r="N19" s="201">
        <f t="shared" si="6"/>
        <v>31.26</v>
      </c>
      <c r="O19" s="201">
        <f t="shared" si="6"/>
        <v>16.845666666666666</v>
      </c>
      <c r="P19" s="202">
        <v>64.19</v>
      </c>
      <c r="Q19" s="203">
        <v>0.79</v>
      </c>
      <c r="R19" s="204">
        <f>O19*Q19*1000</f>
        <v>13308.076666666666</v>
      </c>
      <c r="S19" s="203">
        <v>0.69</v>
      </c>
      <c r="T19" s="204">
        <f>O19*S19*1000</f>
        <v>11623.51</v>
      </c>
      <c r="U19" s="205">
        <v>45</v>
      </c>
      <c r="V19" s="205">
        <v>61</v>
      </c>
      <c r="W19" s="202">
        <v>22.52</v>
      </c>
      <c r="X19" s="200">
        <v>45.2063102722168</v>
      </c>
    </row>
    <row r="20" spans="1:24" s="6" customFormat="1" ht="15.75" customHeight="1">
      <c r="A20" s="47">
        <v>14</v>
      </c>
      <c r="B20" s="34" t="s">
        <v>59</v>
      </c>
      <c r="C20" s="45">
        <v>85000</v>
      </c>
      <c r="D20" s="46">
        <v>300</v>
      </c>
      <c r="E20" s="46">
        <v>3</v>
      </c>
      <c r="F20" s="36">
        <f>D20*E20</f>
        <v>900</v>
      </c>
      <c r="G20" s="37">
        <v>4790</v>
      </c>
      <c r="H20" s="38">
        <f>G20*10/F20</f>
        <v>53.22222222222222</v>
      </c>
      <c r="I20" s="39">
        <v>35.15</v>
      </c>
      <c r="J20" s="38">
        <f>H20*I20/100</f>
        <v>18.70761111111111</v>
      </c>
      <c r="K20"/>
      <c r="L20" s="47">
        <v>14</v>
      </c>
      <c r="M20" s="34" t="s">
        <v>59</v>
      </c>
      <c r="N20" s="201">
        <f t="shared" si="6"/>
        <v>35.15</v>
      </c>
      <c r="O20" s="201">
        <f t="shared" si="6"/>
        <v>18.70761111111111</v>
      </c>
      <c r="P20" s="202">
        <v>65.91</v>
      </c>
      <c r="Q20" s="203">
        <v>0.8</v>
      </c>
      <c r="R20" s="204">
        <f>O20*Q20*1000</f>
        <v>14966.08888888889</v>
      </c>
      <c r="S20" s="203">
        <v>0.7</v>
      </c>
      <c r="T20" s="204">
        <f>O20*S20*1000</f>
        <v>13095.327777777775</v>
      </c>
      <c r="U20" s="205">
        <v>38</v>
      </c>
      <c r="V20" s="205">
        <v>59</v>
      </c>
      <c r="W20" s="202">
        <v>25.09</v>
      </c>
      <c r="X20" s="200">
        <v>43.88219451904297</v>
      </c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45">
        <v>85000</v>
      </c>
      <c r="D22" s="46">
        <v>300</v>
      </c>
      <c r="E22" s="67">
        <v>3</v>
      </c>
      <c r="F22" s="36">
        <f>D22*E22</f>
        <v>900</v>
      </c>
      <c r="G22" s="37">
        <v>5000</v>
      </c>
      <c r="H22" s="38">
        <f>G22*10/F22</f>
        <v>55.55555555555556</v>
      </c>
      <c r="I22" s="39">
        <v>33.34</v>
      </c>
      <c r="J22" s="38">
        <f>H22*I22/100</f>
        <v>18.522222222222226</v>
      </c>
      <c r="L22" s="47">
        <v>16</v>
      </c>
      <c r="M22" s="34" t="s">
        <v>61</v>
      </c>
      <c r="N22" s="201">
        <f>I22</f>
        <v>33.34</v>
      </c>
      <c r="O22" s="201">
        <f>J22</f>
        <v>18.522222222222226</v>
      </c>
      <c r="P22" s="202">
        <v>62.91</v>
      </c>
      <c r="Q22" s="203">
        <v>0.77</v>
      </c>
      <c r="R22" s="204">
        <f>O22*Q22*1000</f>
        <v>14262.111111111115</v>
      </c>
      <c r="S22" s="203">
        <v>0.67</v>
      </c>
      <c r="T22" s="204">
        <f>O22*S22*1000</f>
        <v>12409.888888888892</v>
      </c>
      <c r="U22" s="205">
        <v>35</v>
      </c>
      <c r="V22" s="205">
        <v>57</v>
      </c>
      <c r="W22" s="202">
        <v>19.33</v>
      </c>
      <c r="X22" s="200">
        <v>49.822410583496094</v>
      </c>
    </row>
    <row r="23" spans="1:24" s="6" customFormat="1" ht="15.75" customHeight="1">
      <c r="A23" s="47">
        <v>17</v>
      </c>
      <c r="B23" s="34" t="s">
        <v>62</v>
      </c>
      <c r="C23" s="3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40"/>
      <c r="O23" s="40"/>
      <c r="P23" s="41"/>
      <c r="Q23" s="42"/>
      <c r="R23" s="43"/>
      <c r="S23" s="42"/>
      <c r="T23" s="43"/>
      <c r="U23" s="44"/>
      <c r="V23" s="44"/>
      <c r="W23" s="41"/>
      <c r="X23" s="41"/>
    </row>
    <row r="24" spans="1:24" s="6" customFormat="1" ht="15.75" customHeight="1">
      <c r="A24" s="47">
        <v>18</v>
      </c>
      <c r="B24" s="34" t="s">
        <v>63</v>
      </c>
      <c r="C24" s="35"/>
      <c r="D24" s="77"/>
      <c r="E24" s="77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40"/>
      <c r="O24" s="40"/>
      <c r="P24" s="41"/>
      <c r="Q24" s="42"/>
      <c r="R24" s="43"/>
      <c r="S24" s="42"/>
      <c r="T24" s="43"/>
      <c r="U24" s="44"/>
      <c r="V24" s="44"/>
      <c r="W24" s="41"/>
      <c r="X24" s="41"/>
    </row>
    <row r="25" spans="1:24" ht="15.75" customHeight="1">
      <c r="A25" s="50">
        <v>19</v>
      </c>
      <c r="B25" s="34" t="s">
        <v>64</v>
      </c>
      <c r="C25" s="35"/>
      <c r="D25" s="78"/>
      <c r="E25" s="78"/>
      <c r="F25" s="36"/>
      <c r="G25" s="37"/>
      <c r="H25" s="38"/>
      <c r="I25" s="39"/>
      <c r="J25" s="38"/>
      <c r="L25" s="50">
        <v>19</v>
      </c>
      <c r="M25" s="34" t="s">
        <v>64</v>
      </c>
      <c r="N25" s="40"/>
      <c r="O25" s="40"/>
      <c r="P25" s="41"/>
      <c r="Q25" s="42"/>
      <c r="R25" s="43"/>
      <c r="S25" s="42"/>
      <c r="T25" s="43"/>
      <c r="U25" s="44"/>
      <c r="V25" s="44"/>
      <c r="W25" s="41"/>
      <c r="X25" s="41"/>
    </row>
    <row r="26" spans="1:24" ht="15.75" customHeight="1">
      <c r="A26" s="50">
        <v>20</v>
      </c>
      <c r="B26" s="34" t="s">
        <v>65</v>
      </c>
      <c r="C26" s="35"/>
      <c r="D26" s="30"/>
      <c r="E26" s="30"/>
      <c r="F26" s="36"/>
      <c r="G26" s="37"/>
      <c r="H26" s="38"/>
      <c r="I26" s="39"/>
      <c r="J26" s="38"/>
      <c r="L26" s="50">
        <v>20</v>
      </c>
      <c r="M26" s="34" t="s">
        <v>65</v>
      </c>
      <c r="N26" s="40"/>
      <c r="O26" s="40"/>
      <c r="P26" s="41"/>
      <c r="Q26" s="42"/>
      <c r="R26" s="43"/>
      <c r="S26" s="42"/>
      <c r="T26" s="43"/>
      <c r="U26" s="44"/>
      <c r="V26" s="44"/>
      <c r="W26" s="41"/>
      <c r="X26" s="41"/>
    </row>
    <row r="27" spans="1:24" ht="15.75" customHeight="1">
      <c r="A27" s="50">
        <v>21</v>
      </c>
      <c r="B27" s="34" t="s">
        <v>66</v>
      </c>
      <c r="C27" s="35"/>
      <c r="D27" s="30"/>
      <c r="E27" s="30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35"/>
      <c r="D28" s="30"/>
      <c r="E28" s="30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75" customHeight="1">
      <c r="A29" s="50">
        <v>23</v>
      </c>
      <c r="B29" s="34" t="s">
        <v>68</v>
      </c>
      <c r="C29" s="35"/>
      <c r="D29" s="30"/>
      <c r="E29" s="30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35"/>
      <c r="D30" s="30"/>
      <c r="E30" s="30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35"/>
      <c r="D31" s="30"/>
      <c r="E31" s="30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35"/>
      <c r="D32" s="30"/>
      <c r="E32" s="30"/>
      <c r="F32" s="36"/>
      <c r="G32" s="37"/>
      <c r="H32" s="38"/>
      <c r="I32" s="39"/>
      <c r="J32" s="38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19"/>
  <dimension ref="A1:X44"/>
  <sheetViews>
    <sheetView showGridLines="0" zoomScaleSheetLayoutView="100" workbookViewId="0" topLeftCell="H4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150</v>
      </c>
      <c r="E3" s="11" t="s">
        <v>7</v>
      </c>
      <c r="F3" t="s">
        <v>106</v>
      </c>
      <c r="G3" s="7"/>
      <c r="L3" s="1"/>
      <c r="M3" s="11" t="s">
        <v>5</v>
      </c>
      <c r="N3" t="str">
        <f>C3</f>
        <v>TODOROWSKI</v>
      </c>
      <c r="P3" s="11" t="s">
        <v>7</v>
      </c>
      <c r="Q3" s="12" t="str">
        <f>F3</f>
        <v>01.10.09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129</v>
      </c>
      <c r="L4" s="1"/>
      <c r="M4" s="11" t="s">
        <v>9</v>
      </c>
      <c r="P4" s="11" t="s">
        <v>10</v>
      </c>
      <c r="Q4" s="12" t="str">
        <f>F4</f>
        <v>29.04.09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35"/>
      <c r="D8" s="30"/>
      <c r="E8" s="30"/>
      <c r="F8" s="36"/>
      <c r="G8" s="37"/>
      <c r="H8" s="38"/>
      <c r="I8" s="39"/>
      <c r="J8" s="38"/>
      <c r="K8"/>
      <c r="L8" s="33">
        <v>2</v>
      </c>
      <c r="M8" s="34" t="s">
        <v>47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75" customHeight="1">
      <c r="A9" s="47">
        <v>3</v>
      </c>
      <c r="B9" s="34" t="s">
        <v>48</v>
      </c>
      <c r="C9" s="3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75" customHeight="1">
      <c r="A10" s="47">
        <v>4</v>
      </c>
      <c r="B10" s="34" t="s">
        <v>49</v>
      </c>
      <c r="C10" s="35"/>
      <c r="D10" s="46"/>
      <c r="E10" s="46"/>
      <c r="F10" s="36"/>
      <c r="G10" s="37"/>
      <c r="H10" s="38"/>
      <c r="I10" s="39"/>
      <c r="J10" s="38"/>
      <c r="K10"/>
      <c r="L10" s="47">
        <v>4</v>
      </c>
      <c r="M10" s="34" t="s">
        <v>49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75" customHeight="1">
      <c r="A11" s="47">
        <v>5</v>
      </c>
      <c r="B11" s="48" t="s">
        <v>50</v>
      </c>
      <c r="C11" s="59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75" customHeight="1">
      <c r="A12" s="47">
        <v>6</v>
      </c>
      <c r="B12" s="48" t="s">
        <v>51</v>
      </c>
      <c r="C12" s="59"/>
      <c r="D12" s="46"/>
      <c r="E12" s="46"/>
      <c r="F12" s="36"/>
      <c r="G12" s="37"/>
      <c r="H12" s="38"/>
      <c r="I12" s="39"/>
      <c r="J12" s="38"/>
      <c r="K12"/>
      <c r="L12" s="47">
        <v>6</v>
      </c>
      <c r="M12" s="48" t="s">
        <v>51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75" customHeight="1">
      <c r="A13" s="47">
        <v>7</v>
      </c>
      <c r="B13" s="48" t="s">
        <v>52</v>
      </c>
      <c r="C13" s="59"/>
      <c r="D13" s="46"/>
      <c r="E13" s="46"/>
      <c r="F13" s="36"/>
      <c r="G13" s="37"/>
      <c r="H13" s="38"/>
      <c r="I13" s="39"/>
      <c r="J13" s="38"/>
      <c r="K13"/>
      <c r="L13" s="47">
        <v>7</v>
      </c>
      <c r="M13" s="48" t="s">
        <v>52</v>
      </c>
      <c r="N13" s="40"/>
      <c r="O13" s="40"/>
      <c r="P13" s="41"/>
      <c r="Q13" s="42"/>
      <c r="R13" s="43"/>
      <c r="S13" s="42"/>
      <c r="T13" s="43"/>
      <c r="U13" s="44"/>
      <c r="V13" s="44"/>
      <c r="W13" s="41"/>
      <c r="X13" s="41"/>
    </row>
    <row r="14" spans="1:24" s="6" customFormat="1" ht="15.75" customHeight="1">
      <c r="A14" s="47">
        <v>8</v>
      </c>
      <c r="B14" s="48" t="s">
        <v>53</v>
      </c>
      <c r="C14" s="59"/>
      <c r="D14" s="46"/>
      <c r="E14" s="46"/>
      <c r="F14" s="36"/>
      <c r="G14" s="37"/>
      <c r="H14" s="38"/>
      <c r="I14" s="39"/>
      <c r="J14" s="38"/>
      <c r="K14"/>
      <c r="L14" s="47">
        <v>8</v>
      </c>
      <c r="M14" s="48" t="s">
        <v>53</v>
      </c>
      <c r="N14" s="40"/>
      <c r="O14" s="40"/>
      <c r="P14" s="41"/>
      <c r="Q14" s="42"/>
      <c r="R14" s="43"/>
      <c r="S14" s="42"/>
      <c r="T14" s="43"/>
      <c r="U14" s="44"/>
      <c r="V14" s="44"/>
      <c r="W14" s="41"/>
      <c r="X14" s="41"/>
    </row>
    <row r="15" spans="1:24" s="6" customFormat="1" ht="15.75" customHeight="1">
      <c r="A15" s="47">
        <v>9</v>
      </c>
      <c r="B15" s="48" t="s">
        <v>54</v>
      </c>
      <c r="C15" s="59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40"/>
      <c r="O15" s="40"/>
      <c r="P15" s="41"/>
      <c r="Q15" s="42"/>
      <c r="R15" s="43"/>
      <c r="S15" s="42"/>
      <c r="T15" s="43"/>
      <c r="U15" s="44"/>
      <c r="V15" s="44"/>
      <c r="W15" s="41"/>
      <c r="X15" s="41"/>
    </row>
    <row r="16" spans="1:24" s="6" customFormat="1" ht="15.75" customHeight="1">
      <c r="A16" s="47">
        <v>10</v>
      </c>
      <c r="B16" s="34" t="s">
        <v>55</v>
      </c>
      <c r="C16" s="45">
        <v>88000</v>
      </c>
      <c r="D16" s="46">
        <v>275.2</v>
      </c>
      <c r="E16" s="46">
        <v>6</v>
      </c>
      <c r="F16" s="36">
        <f>D16*E16</f>
        <v>1651.1999999999998</v>
      </c>
      <c r="G16" s="37">
        <v>10383</v>
      </c>
      <c r="H16" s="38">
        <f>G16*10/F16</f>
        <v>62.881540697674424</v>
      </c>
      <c r="I16" s="39">
        <v>38.6</v>
      </c>
      <c r="J16" s="38">
        <f>H16*I16/100</f>
        <v>24.272274709302327</v>
      </c>
      <c r="K16"/>
      <c r="L16" s="47">
        <v>10</v>
      </c>
      <c r="M16" s="34" t="s">
        <v>55</v>
      </c>
      <c r="N16" s="201">
        <f>I16</f>
        <v>38.6</v>
      </c>
      <c r="O16" s="201">
        <f>J16</f>
        <v>24.272274709302327</v>
      </c>
      <c r="P16" s="202">
        <v>71.41</v>
      </c>
      <c r="Q16" s="203">
        <v>0.83</v>
      </c>
      <c r="R16" s="204">
        <f>O16*Q16*1000</f>
        <v>20145.98800872093</v>
      </c>
      <c r="S16" s="203">
        <v>0.74</v>
      </c>
      <c r="T16" s="204">
        <f>O16*S16*1000</f>
        <v>17961.48328488372</v>
      </c>
      <c r="U16" s="205">
        <v>39</v>
      </c>
      <c r="V16" s="205">
        <v>61</v>
      </c>
      <c r="W16" s="202">
        <v>31.83</v>
      </c>
      <c r="X16" s="200">
        <v>38.38943099975586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/>
      <c r="D18" s="46"/>
      <c r="E18" s="46"/>
      <c r="F18" s="36"/>
      <c r="G18" s="37"/>
      <c r="H18" s="38"/>
      <c r="I18" s="39"/>
      <c r="J18" s="38"/>
      <c r="K18"/>
      <c r="L18" s="47">
        <v>12</v>
      </c>
      <c r="M18" s="34" t="s">
        <v>57</v>
      </c>
      <c r="N18" s="201"/>
      <c r="O18" s="201"/>
      <c r="P18" s="202"/>
      <c r="Q18" s="203"/>
      <c r="R18" s="204"/>
      <c r="S18" s="203"/>
      <c r="T18" s="204"/>
      <c r="U18" s="206"/>
      <c r="V18" s="206"/>
      <c r="W18" s="202"/>
      <c r="X18" s="202"/>
    </row>
    <row r="19" spans="1:24" s="6" customFormat="1" ht="15.75" customHeight="1">
      <c r="A19" s="47">
        <v>13</v>
      </c>
      <c r="B19" s="34" t="s">
        <v>58</v>
      </c>
      <c r="C19" s="45">
        <v>85333</v>
      </c>
      <c r="D19" s="46">
        <v>275.4</v>
      </c>
      <c r="E19" s="46">
        <v>6</v>
      </c>
      <c r="F19" s="36">
        <f>D19*E19</f>
        <v>1652.3999999999999</v>
      </c>
      <c r="G19" s="37">
        <v>9132</v>
      </c>
      <c r="H19" s="38">
        <f>G19*10/F19</f>
        <v>55.26506899055919</v>
      </c>
      <c r="I19" s="39">
        <v>38.16</v>
      </c>
      <c r="J19" s="38">
        <f>H19*I19/100</f>
        <v>21.089150326797384</v>
      </c>
      <c r="K19"/>
      <c r="L19" s="47">
        <v>13</v>
      </c>
      <c r="M19" s="34" t="s">
        <v>58</v>
      </c>
      <c r="N19" s="201">
        <f>I19</f>
        <v>38.16</v>
      </c>
      <c r="O19" s="201">
        <f>J19</f>
        <v>21.089150326797384</v>
      </c>
      <c r="P19" s="202">
        <v>64.05</v>
      </c>
      <c r="Q19" s="203">
        <v>0.79</v>
      </c>
      <c r="R19" s="204">
        <f>O19*Q19*1000</f>
        <v>16660.428758169935</v>
      </c>
      <c r="S19" s="203">
        <v>0.69</v>
      </c>
      <c r="T19" s="204">
        <f>O19*S19*1000</f>
        <v>14551.513725490195</v>
      </c>
      <c r="U19" s="205">
        <v>31</v>
      </c>
      <c r="V19" s="205">
        <v>57</v>
      </c>
      <c r="W19" s="202">
        <v>24.96</v>
      </c>
      <c r="X19" s="200">
        <v>45.704978942871094</v>
      </c>
    </row>
    <row r="20" spans="1:24" s="6" customFormat="1" ht="15.75" customHeight="1">
      <c r="A20" s="47">
        <v>14</v>
      </c>
      <c r="B20" s="34" t="s">
        <v>59</v>
      </c>
      <c r="C20" s="45">
        <v>96000</v>
      </c>
      <c r="D20" s="46">
        <v>275.6</v>
      </c>
      <c r="E20" s="46">
        <v>6</v>
      </c>
      <c r="F20" s="36">
        <f>D20*E20</f>
        <v>1653.6000000000001</v>
      </c>
      <c r="G20" s="37">
        <v>9524</v>
      </c>
      <c r="H20" s="38">
        <f>G20*10/F20</f>
        <v>57.595549104983064</v>
      </c>
      <c r="I20" s="39">
        <v>40.3</v>
      </c>
      <c r="J20" s="38">
        <f>H20*I20/100</f>
        <v>23.211006289308173</v>
      </c>
      <c r="K20"/>
      <c r="L20" s="47">
        <v>14</v>
      </c>
      <c r="M20" s="34" t="s">
        <v>59</v>
      </c>
      <c r="N20" s="201">
        <f>I20</f>
        <v>40.3</v>
      </c>
      <c r="O20" s="201">
        <f>J20</f>
        <v>23.211006289308173</v>
      </c>
      <c r="P20" s="202">
        <v>70.5</v>
      </c>
      <c r="Q20" s="203">
        <v>0.83</v>
      </c>
      <c r="R20" s="204">
        <f>O20*Q20*1000</f>
        <v>19265.135220125783</v>
      </c>
      <c r="S20" s="203">
        <v>0.73</v>
      </c>
      <c r="T20" s="204">
        <f>O20*S20*1000</f>
        <v>16944.034591194966</v>
      </c>
      <c r="U20" s="205">
        <v>38</v>
      </c>
      <c r="V20" s="205">
        <v>61</v>
      </c>
      <c r="W20" s="202">
        <v>33.58</v>
      </c>
      <c r="X20" s="200">
        <v>38.88071823120117</v>
      </c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62">
        <v>88000</v>
      </c>
      <c r="D22" s="46">
        <v>276.8</v>
      </c>
      <c r="E22" s="46">
        <v>6</v>
      </c>
      <c r="F22" s="36">
        <f>D22*E22</f>
        <v>1660.8000000000002</v>
      </c>
      <c r="G22" s="37">
        <v>10076</v>
      </c>
      <c r="H22" s="38">
        <f>G22*10/F22</f>
        <v>60.669556840077064</v>
      </c>
      <c r="I22" s="39">
        <v>36.03</v>
      </c>
      <c r="J22" s="38">
        <f>H22*I22/100</f>
        <v>21.85924132947977</v>
      </c>
      <c r="L22" s="47">
        <v>16</v>
      </c>
      <c r="M22" s="34" t="s">
        <v>61</v>
      </c>
      <c r="N22" s="201">
        <f>I22</f>
        <v>36.03</v>
      </c>
      <c r="O22" s="201">
        <f>J22</f>
        <v>21.85924132947977</v>
      </c>
      <c r="P22" s="202">
        <v>75.3</v>
      </c>
      <c r="Q22" s="203">
        <v>0.87</v>
      </c>
      <c r="R22" s="204">
        <f>O22*Q22*1000</f>
        <v>19017.539956647397</v>
      </c>
      <c r="S22" s="203">
        <v>0.78</v>
      </c>
      <c r="T22" s="204">
        <f>O22*S22*1000</f>
        <v>17050.208236994218</v>
      </c>
      <c r="U22" s="205">
        <v>51</v>
      </c>
      <c r="V22" s="205">
        <v>67</v>
      </c>
      <c r="W22" s="202">
        <v>34.41</v>
      </c>
      <c r="X22" s="200">
        <v>34.86216735839844</v>
      </c>
    </row>
    <row r="23" spans="1:24" s="6" customFormat="1" ht="15.75" customHeight="1">
      <c r="A23" s="47">
        <v>17</v>
      </c>
      <c r="B23" s="34" t="s">
        <v>62</v>
      </c>
      <c r="C23" s="45">
        <v>85333</v>
      </c>
      <c r="D23" s="46">
        <v>276</v>
      </c>
      <c r="E23" s="46">
        <v>6</v>
      </c>
      <c r="F23" s="36">
        <f>D23*E23</f>
        <v>1656</v>
      </c>
      <c r="G23" s="37">
        <v>11250</v>
      </c>
      <c r="H23" s="38">
        <f>G23*10/F23</f>
        <v>67.93478260869566</v>
      </c>
      <c r="I23" s="39">
        <v>32.66</v>
      </c>
      <c r="J23" s="38">
        <f>H23*I23/100</f>
        <v>22.1875</v>
      </c>
      <c r="K23"/>
      <c r="L23" s="47">
        <v>17</v>
      </c>
      <c r="M23" s="34" t="s">
        <v>62</v>
      </c>
      <c r="N23" s="201">
        <f>I23</f>
        <v>32.66</v>
      </c>
      <c r="O23" s="201">
        <f>J23</f>
        <v>22.1875</v>
      </c>
      <c r="P23" s="202">
        <v>66.93</v>
      </c>
      <c r="Q23" s="203">
        <v>0.81</v>
      </c>
      <c r="R23" s="204">
        <f>O23*Q23*1000</f>
        <v>17971.875</v>
      </c>
      <c r="S23" s="203">
        <v>0.71</v>
      </c>
      <c r="T23" s="204">
        <f>O23*S23*1000</f>
        <v>15753.124999999998</v>
      </c>
      <c r="U23" s="205">
        <v>48</v>
      </c>
      <c r="V23" s="205">
        <v>63</v>
      </c>
      <c r="W23" s="202">
        <v>25.05</v>
      </c>
      <c r="X23" s="200">
        <v>42.15211868286133</v>
      </c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/>
      <c r="D25" s="46"/>
      <c r="E25" s="46"/>
      <c r="F25" s="36"/>
      <c r="G25" s="37"/>
      <c r="H25" s="38"/>
      <c r="I25" s="39"/>
      <c r="J25" s="38"/>
      <c r="L25" s="50">
        <v>19</v>
      </c>
      <c r="M25" s="34" t="s">
        <v>64</v>
      </c>
      <c r="N25" s="201"/>
      <c r="O25" s="201"/>
      <c r="P25" s="202"/>
      <c r="Q25" s="203"/>
      <c r="R25" s="204"/>
      <c r="S25" s="203"/>
      <c r="T25" s="204"/>
      <c r="U25" s="206"/>
      <c r="V25" s="206"/>
      <c r="W25" s="202"/>
      <c r="X25" s="202"/>
    </row>
    <row r="26" spans="1:24" ht="15.75" customHeight="1">
      <c r="A26" s="50">
        <v>20</v>
      </c>
      <c r="B26" s="34" t="s">
        <v>65</v>
      </c>
      <c r="C26" s="51">
        <v>85333</v>
      </c>
      <c r="D26" s="46">
        <v>276.2</v>
      </c>
      <c r="E26" s="46">
        <v>6</v>
      </c>
      <c r="F26" s="36">
        <f>D26*E26</f>
        <v>1657.1999999999998</v>
      </c>
      <c r="G26" s="37">
        <v>11402</v>
      </c>
      <c r="H26" s="38">
        <f>G26*10/F26</f>
        <v>68.80279990345161</v>
      </c>
      <c r="I26" s="39">
        <v>33.33</v>
      </c>
      <c r="J26" s="38">
        <f>H26*I26/100</f>
        <v>22.93197320782042</v>
      </c>
      <c r="L26" s="50">
        <v>20</v>
      </c>
      <c r="M26" s="34" t="s">
        <v>65</v>
      </c>
      <c r="N26" s="201">
        <f>I26</f>
        <v>33.33</v>
      </c>
      <c r="O26" s="201">
        <f>J26</f>
        <v>22.93197320782042</v>
      </c>
      <c r="P26" s="202">
        <v>70.96</v>
      </c>
      <c r="Q26" s="203">
        <v>0.83</v>
      </c>
      <c r="R26" s="204">
        <f>O26*Q26*1000</f>
        <v>19033.53776249095</v>
      </c>
      <c r="S26" s="203">
        <v>0.73</v>
      </c>
      <c r="T26" s="204">
        <f>O26*S26*1000</f>
        <v>16740.340441708904</v>
      </c>
      <c r="U26" s="205">
        <v>49</v>
      </c>
      <c r="V26" s="205">
        <v>64</v>
      </c>
      <c r="W26" s="202">
        <v>27.47</v>
      </c>
      <c r="X26" s="200">
        <v>40.37897491455078</v>
      </c>
    </row>
    <row r="27" spans="1:24" ht="15.75" customHeight="1">
      <c r="A27" s="50">
        <v>21</v>
      </c>
      <c r="B27" s="34" t="s">
        <v>66</v>
      </c>
      <c r="C27" s="51">
        <v>90666</v>
      </c>
      <c r="D27" s="46">
        <v>276.4</v>
      </c>
      <c r="E27" s="46">
        <v>6</v>
      </c>
      <c r="F27" s="36">
        <f>D27*E27</f>
        <v>1658.3999999999999</v>
      </c>
      <c r="G27" s="37">
        <v>10098</v>
      </c>
      <c r="H27" s="38">
        <f>G27*10/F27</f>
        <v>60.890014471780034</v>
      </c>
      <c r="I27" s="39">
        <v>38.16</v>
      </c>
      <c r="J27" s="38">
        <f>H27*I27/100</f>
        <v>23.23562952243126</v>
      </c>
      <c r="L27" s="50">
        <v>21</v>
      </c>
      <c r="M27" s="34" t="s">
        <v>66</v>
      </c>
      <c r="N27" s="201">
        <f>I27</f>
        <v>38.16</v>
      </c>
      <c r="O27" s="201">
        <f>J27</f>
        <v>23.23562952243126</v>
      </c>
      <c r="P27" s="202">
        <v>70.43</v>
      </c>
      <c r="Q27" s="203">
        <v>0.83</v>
      </c>
      <c r="R27" s="204">
        <f>O27*Q27*1000</f>
        <v>19285.572503617946</v>
      </c>
      <c r="S27" s="203">
        <v>0.73</v>
      </c>
      <c r="T27" s="204">
        <f>O27*S27*1000</f>
        <v>16962.00955137482</v>
      </c>
      <c r="U27" s="205">
        <v>40</v>
      </c>
      <c r="V27" s="205">
        <v>61</v>
      </c>
      <c r="W27" s="202">
        <v>32.77</v>
      </c>
      <c r="X27" s="200">
        <v>39.977577209472656</v>
      </c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>
        <v>82666</v>
      </c>
      <c r="D29" s="46">
        <v>276.6</v>
      </c>
      <c r="E29" s="46">
        <v>6</v>
      </c>
      <c r="F29" s="36">
        <f>D29*E29</f>
        <v>1659.6000000000001</v>
      </c>
      <c r="G29" s="37">
        <v>10160</v>
      </c>
      <c r="H29" s="38">
        <f>G29*10/F29</f>
        <v>61.21957098095926</v>
      </c>
      <c r="I29" s="39">
        <v>38.4</v>
      </c>
      <c r="J29" s="38">
        <f>H29*I29/100</f>
        <v>23.508315256688356</v>
      </c>
      <c r="L29" s="50">
        <v>23</v>
      </c>
      <c r="M29" s="34" t="s">
        <v>68</v>
      </c>
      <c r="N29" s="201">
        <f aca="true" t="shared" si="0" ref="N29:O32">I29</f>
        <v>38.4</v>
      </c>
      <c r="O29" s="201">
        <f t="shared" si="0"/>
        <v>23.508315256688356</v>
      </c>
      <c r="P29" s="202">
        <v>72.51</v>
      </c>
      <c r="Q29" s="203">
        <v>0.85</v>
      </c>
      <c r="R29" s="204">
        <f>O29*Q29*1000</f>
        <v>19982.067968185103</v>
      </c>
      <c r="S29" s="203">
        <v>0.76</v>
      </c>
      <c r="T29" s="204">
        <f>O29*S29*1000</f>
        <v>17866.31959508315</v>
      </c>
      <c r="U29" s="205">
        <v>49</v>
      </c>
      <c r="V29" s="205">
        <v>66</v>
      </c>
      <c r="W29" s="202">
        <v>32.78</v>
      </c>
      <c r="X29" s="200">
        <v>37.23067855834961</v>
      </c>
    </row>
    <row r="30" spans="1:24" ht="15.75" customHeight="1">
      <c r="A30" s="50">
        <v>24</v>
      </c>
      <c r="B30" s="34" t="s">
        <v>69</v>
      </c>
      <c r="C30" s="51">
        <v>85333</v>
      </c>
      <c r="D30" s="46">
        <v>276.8</v>
      </c>
      <c r="E30" s="46">
        <v>6</v>
      </c>
      <c r="F30" s="36">
        <f>D30*E30</f>
        <v>1660.8000000000002</v>
      </c>
      <c r="G30" s="37">
        <v>12658</v>
      </c>
      <c r="H30" s="38">
        <f>G30*10/F30</f>
        <v>76.21628131021194</v>
      </c>
      <c r="I30" s="39">
        <v>34.26</v>
      </c>
      <c r="J30" s="38">
        <f>H30*I30/100</f>
        <v>26.11169797687861</v>
      </c>
      <c r="L30" s="50">
        <v>24</v>
      </c>
      <c r="M30" s="34" t="s">
        <v>69</v>
      </c>
      <c r="N30" s="201">
        <f t="shared" si="0"/>
        <v>34.26</v>
      </c>
      <c r="O30" s="201">
        <f t="shared" si="0"/>
        <v>26.11169797687861</v>
      </c>
      <c r="P30" s="202">
        <v>71.76</v>
      </c>
      <c r="Q30" s="203">
        <v>0.83</v>
      </c>
      <c r="R30" s="204">
        <f>O30*Q30*1000</f>
        <v>21672.709320809245</v>
      </c>
      <c r="S30" s="203">
        <v>0.74</v>
      </c>
      <c r="T30" s="204">
        <f>O30*S30*1000</f>
        <v>19322.65650289017</v>
      </c>
      <c r="U30" s="205">
        <v>50</v>
      </c>
      <c r="V30" s="205">
        <v>65</v>
      </c>
      <c r="W30" s="202">
        <v>29.12</v>
      </c>
      <c r="X30" s="200">
        <v>38.808963775634766</v>
      </c>
    </row>
    <row r="31" spans="1:24" ht="15.75" customHeight="1">
      <c r="A31" s="50">
        <v>25</v>
      </c>
      <c r="B31" s="34" t="s">
        <v>70</v>
      </c>
      <c r="C31" s="51">
        <v>85333</v>
      </c>
      <c r="D31" s="46">
        <v>277.2</v>
      </c>
      <c r="E31" s="46">
        <v>6</v>
      </c>
      <c r="F31" s="36">
        <f>D31*E31</f>
        <v>1663.1999999999998</v>
      </c>
      <c r="G31" s="37">
        <v>9753</v>
      </c>
      <c r="H31" s="38">
        <f>G31*10/F31</f>
        <v>58.639971139971145</v>
      </c>
      <c r="I31" s="39">
        <v>31.5</v>
      </c>
      <c r="J31" s="38">
        <f>H31*I31/100</f>
        <v>18.47159090909091</v>
      </c>
      <c r="L31" s="50">
        <v>25</v>
      </c>
      <c r="M31" s="34" t="s">
        <v>70</v>
      </c>
      <c r="N31" s="201">
        <f t="shared" si="0"/>
        <v>31.5</v>
      </c>
      <c r="O31" s="201">
        <f t="shared" si="0"/>
        <v>18.47159090909091</v>
      </c>
      <c r="P31" s="202">
        <v>68.38</v>
      </c>
      <c r="Q31" s="203">
        <v>0.8</v>
      </c>
      <c r="R31" s="204">
        <f>O31*Q31*1000</f>
        <v>14777.27272727273</v>
      </c>
      <c r="S31" s="203">
        <v>0.7</v>
      </c>
      <c r="T31" s="204">
        <f>O31*S31*1000</f>
        <v>12930.113636363636</v>
      </c>
      <c r="U31" s="205">
        <v>47</v>
      </c>
      <c r="V31" s="205">
        <v>62</v>
      </c>
      <c r="W31" s="202">
        <v>25.87</v>
      </c>
      <c r="X31" s="200">
        <v>43.40446853637695</v>
      </c>
    </row>
    <row r="32" spans="1:24" ht="15.75" customHeight="1">
      <c r="A32" s="50">
        <v>26</v>
      </c>
      <c r="B32" s="34" t="s">
        <v>71</v>
      </c>
      <c r="C32" s="51">
        <v>80000</v>
      </c>
      <c r="D32" s="46">
        <v>277.7</v>
      </c>
      <c r="E32" s="46">
        <v>6</v>
      </c>
      <c r="F32" s="36">
        <f>D32*E32</f>
        <v>1666.1999999999998</v>
      </c>
      <c r="G32" s="37">
        <v>9496</v>
      </c>
      <c r="H32" s="38">
        <f>G32*10/F32</f>
        <v>56.9919577481695</v>
      </c>
      <c r="I32" s="39">
        <v>37.8</v>
      </c>
      <c r="J32" s="38">
        <f>H32*I32/100</f>
        <v>21.54296002880807</v>
      </c>
      <c r="L32" s="50">
        <v>26</v>
      </c>
      <c r="M32" s="34" t="s">
        <v>71</v>
      </c>
      <c r="N32" s="201">
        <f t="shared" si="0"/>
        <v>37.8</v>
      </c>
      <c r="O32" s="201">
        <f t="shared" si="0"/>
        <v>21.54296002880807</v>
      </c>
      <c r="P32" s="202">
        <v>68.31</v>
      </c>
      <c r="Q32" s="203">
        <v>0.8</v>
      </c>
      <c r="R32" s="204">
        <f>O32*Q32*1000</f>
        <v>17234.368023046456</v>
      </c>
      <c r="S32" s="203">
        <v>0.7</v>
      </c>
      <c r="T32" s="204">
        <f>O32*S32*1000</f>
        <v>15080.072020165648</v>
      </c>
      <c r="U32" s="205">
        <v>33</v>
      </c>
      <c r="V32" s="205">
        <v>58</v>
      </c>
      <c r="W32" s="202">
        <v>27.1</v>
      </c>
      <c r="X32" s="200">
        <v>44.41471481323242</v>
      </c>
    </row>
    <row r="33" spans="1:24" ht="15.75" customHeight="1">
      <c r="A33" s="50">
        <v>27</v>
      </c>
      <c r="B33" s="48" t="s">
        <v>72</v>
      </c>
      <c r="C33" s="51"/>
      <c r="D33" s="46"/>
      <c r="E33" s="46"/>
      <c r="F33" s="36"/>
      <c r="G33" s="37"/>
      <c r="H33" s="38"/>
      <c r="I33" s="39"/>
      <c r="J33" s="38"/>
      <c r="L33" s="50">
        <v>27</v>
      </c>
      <c r="M33" s="48" t="s">
        <v>72</v>
      </c>
      <c r="N33" s="201"/>
      <c r="O33" s="201"/>
      <c r="P33" s="202"/>
      <c r="Q33" s="203"/>
      <c r="R33" s="204"/>
      <c r="S33" s="203"/>
      <c r="T33" s="204"/>
      <c r="U33" s="206"/>
      <c r="V33" s="206"/>
      <c r="W33" s="202"/>
      <c r="X33" s="202"/>
    </row>
    <row r="34" spans="1:24" ht="15.75" customHeight="1">
      <c r="A34" s="50">
        <v>28</v>
      </c>
      <c r="B34" s="53" t="s">
        <v>73</v>
      </c>
      <c r="C34" s="51"/>
      <c r="D34" s="46"/>
      <c r="E34" s="46"/>
      <c r="F34" s="36"/>
      <c r="G34" s="37"/>
      <c r="H34" s="38"/>
      <c r="I34" s="39"/>
      <c r="J34" s="38"/>
      <c r="L34" s="50">
        <v>28</v>
      </c>
      <c r="M34" s="53" t="s">
        <v>73</v>
      </c>
      <c r="N34" s="201"/>
      <c r="O34" s="201"/>
      <c r="P34" s="202"/>
      <c r="Q34" s="203"/>
      <c r="R34" s="204"/>
      <c r="S34" s="203"/>
      <c r="T34" s="204"/>
      <c r="U34" s="206"/>
      <c r="V34" s="206"/>
      <c r="W34" s="202"/>
      <c r="X34" s="202"/>
    </row>
    <row r="35" spans="1:24" ht="15.75" customHeight="1">
      <c r="A35" s="50">
        <v>29</v>
      </c>
      <c r="B35" s="54" t="s">
        <v>74</v>
      </c>
      <c r="C35" s="51"/>
      <c r="D35" s="46"/>
      <c r="E35" s="46"/>
      <c r="F35" s="36"/>
      <c r="G35" s="37"/>
      <c r="H35" s="38"/>
      <c r="I35" s="39"/>
      <c r="J35" s="38"/>
      <c r="L35" s="50">
        <v>29</v>
      </c>
      <c r="M35" s="54" t="s">
        <v>74</v>
      </c>
      <c r="N35" s="201"/>
      <c r="O35" s="201"/>
      <c r="P35" s="202"/>
      <c r="Q35" s="203"/>
      <c r="R35" s="204"/>
      <c r="S35" s="203"/>
      <c r="T35" s="204"/>
      <c r="U35" s="206"/>
      <c r="V35" s="206"/>
      <c r="W35" s="202"/>
      <c r="X35" s="202"/>
    </row>
    <row r="36" spans="1:24" ht="14.25">
      <c r="A36" s="50">
        <v>30</v>
      </c>
      <c r="B36" s="55" t="s">
        <v>75</v>
      </c>
      <c r="C36" s="51"/>
      <c r="D36" s="63"/>
      <c r="E36" s="63"/>
      <c r="F36" s="36"/>
      <c r="G36" s="88"/>
      <c r="H36" s="38"/>
      <c r="I36" s="89"/>
      <c r="J36" s="38"/>
      <c r="L36" s="50">
        <v>30</v>
      </c>
      <c r="M36" s="55" t="s">
        <v>75</v>
      </c>
      <c r="N36" s="201"/>
      <c r="O36" s="201"/>
      <c r="P36" s="202"/>
      <c r="Q36" s="203"/>
      <c r="R36" s="204"/>
      <c r="S36" s="203"/>
      <c r="T36" s="204"/>
      <c r="U36" s="206"/>
      <c r="V36" s="206"/>
      <c r="W36" s="202"/>
      <c r="X36" s="202"/>
    </row>
    <row r="37" spans="1:24" ht="14.25">
      <c r="A37" s="50">
        <v>31</v>
      </c>
      <c r="B37" s="58" t="s">
        <v>76</v>
      </c>
      <c r="C37" s="45">
        <v>90666</v>
      </c>
      <c r="D37" s="90">
        <v>278.2</v>
      </c>
      <c r="E37" s="90">
        <v>6</v>
      </c>
      <c r="F37" s="36">
        <f>D37*E37</f>
        <v>1669.1999999999998</v>
      </c>
      <c r="G37" s="91">
        <v>10650</v>
      </c>
      <c r="H37" s="38">
        <f>G37*10/F37</f>
        <v>63.803019410496056</v>
      </c>
      <c r="I37" s="92">
        <v>32.8</v>
      </c>
      <c r="J37" s="38">
        <f>H37*I37/100</f>
        <v>20.927390366642705</v>
      </c>
      <c r="L37" s="50">
        <v>31</v>
      </c>
      <c r="M37" s="58" t="s">
        <v>76</v>
      </c>
      <c r="N37" s="201">
        <f>I37</f>
        <v>32.8</v>
      </c>
      <c r="O37" s="201">
        <f>J37</f>
        <v>20.927390366642705</v>
      </c>
      <c r="P37" s="202">
        <v>68.4</v>
      </c>
      <c r="Q37" s="203">
        <v>0.79</v>
      </c>
      <c r="R37" s="204">
        <f>O37*Q37*1000</f>
        <v>16532.63838964774</v>
      </c>
      <c r="S37" s="203">
        <v>0.73</v>
      </c>
      <c r="T37" s="204">
        <f>O37*S37*1000</f>
        <v>15276.994967649174</v>
      </c>
      <c r="U37" s="205">
        <v>45</v>
      </c>
      <c r="V37" s="205">
        <v>63</v>
      </c>
      <c r="W37" s="202">
        <v>25.5</v>
      </c>
      <c r="X37" s="200">
        <v>43.91015625</v>
      </c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48"/>
  <dimension ref="A1:X44"/>
  <sheetViews>
    <sheetView showGridLines="0" view="pageBreakPreview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153</v>
      </c>
      <c r="E3" s="11" t="s">
        <v>7</v>
      </c>
      <c r="F3" t="s">
        <v>91</v>
      </c>
      <c r="G3" s="7"/>
      <c r="L3" s="1"/>
      <c r="M3" s="11" t="s">
        <v>5</v>
      </c>
      <c r="N3" t="str">
        <f>C3</f>
        <v>Uni Agro</v>
      </c>
      <c r="P3" s="11" t="s">
        <v>7</v>
      </c>
      <c r="Q3" s="12" t="str">
        <f>F3</f>
        <v>24.10.09</v>
      </c>
      <c r="R3" s="7"/>
      <c r="S3" s="4"/>
      <c r="V3" s="13"/>
    </row>
    <row r="4" spans="2:19" ht="12.75">
      <c r="B4" s="11" t="s">
        <v>9</v>
      </c>
      <c r="C4" t="s">
        <v>154</v>
      </c>
      <c r="E4" s="11" t="s">
        <v>10</v>
      </c>
      <c r="F4" t="s">
        <v>92</v>
      </c>
      <c r="L4" s="1"/>
      <c r="M4" s="11" t="s">
        <v>9</v>
      </c>
      <c r="P4" s="11" t="s">
        <v>10</v>
      </c>
      <c r="Q4" s="12" t="str">
        <f>F4</f>
        <v>27.04.09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35"/>
      <c r="D8" s="30"/>
      <c r="E8" s="30"/>
      <c r="F8" s="36"/>
      <c r="G8" s="37"/>
      <c r="H8" s="38"/>
      <c r="I8" s="39"/>
      <c r="J8" s="38"/>
      <c r="K8"/>
      <c r="L8" s="33">
        <v>2</v>
      </c>
      <c r="M8" s="34" t="s">
        <v>47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75" customHeight="1">
      <c r="A9" s="47">
        <v>3</v>
      </c>
      <c r="B9" s="34" t="s">
        <v>48</v>
      </c>
      <c r="C9" s="3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75" customHeight="1">
      <c r="A10" s="47">
        <v>4</v>
      </c>
      <c r="B10" s="34" t="s">
        <v>49</v>
      </c>
      <c r="C10" s="35"/>
      <c r="D10" s="46"/>
      <c r="E10" s="46"/>
      <c r="F10" s="36"/>
      <c r="G10" s="37"/>
      <c r="H10" s="38"/>
      <c r="I10" s="39"/>
      <c r="J10" s="38"/>
      <c r="K10"/>
      <c r="L10" s="47">
        <v>4</v>
      </c>
      <c r="M10" s="34" t="s">
        <v>49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75" customHeight="1">
      <c r="A11" s="47">
        <v>5</v>
      </c>
      <c r="B11" s="48" t="s">
        <v>50</v>
      </c>
      <c r="C11" s="59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75" customHeight="1">
      <c r="A12" s="47">
        <v>6</v>
      </c>
      <c r="B12" s="48" t="s">
        <v>51</v>
      </c>
      <c r="C12" s="59"/>
      <c r="D12" s="46"/>
      <c r="E12" s="46"/>
      <c r="F12" s="36"/>
      <c r="G12" s="37"/>
      <c r="H12" s="38"/>
      <c r="I12" s="39"/>
      <c r="J12" s="38"/>
      <c r="K12"/>
      <c r="L12" s="47">
        <v>6</v>
      </c>
      <c r="M12" s="48" t="s">
        <v>51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75" customHeight="1">
      <c r="A13" s="47">
        <v>7</v>
      </c>
      <c r="B13" s="48" t="s">
        <v>52</v>
      </c>
      <c r="C13" s="93"/>
      <c r="D13" s="94"/>
      <c r="E13" s="94"/>
      <c r="F13" s="95"/>
      <c r="G13" s="96"/>
      <c r="H13" s="97"/>
      <c r="I13" s="98"/>
      <c r="J13" s="97"/>
      <c r="K13"/>
      <c r="L13" s="47">
        <v>7</v>
      </c>
      <c r="M13" s="48" t="s">
        <v>52</v>
      </c>
      <c r="N13" s="40"/>
      <c r="O13" s="40"/>
      <c r="P13" s="41"/>
      <c r="Q13" s="42"/>
      <c r="R13" s="43"/>
      <c r="S13" s="42"/>
      <c r="T13" s="43"/>
      <c r="U13" s="44"/>
      <c r="V13" s="44"/>
      <c r="W13" s="41"/>
      <c r="X13" s="41"/>
    </row>
    <row r="14" spans="1:24" s="6" customFormat="1" ht="15.75" customHeight="1">
      <c r="A14" s="47">
        <v>8</v>
      </c>
      <c r="B14" s="48" t="s">
        <v>53</v>
      </c>
      <c r="C14" s="99">
        <v>82000</v>
      </c>
      <c r="D14" s="99">
        <v>280</v>
      </c>
      <c r="E14" s="99">
        <v>4.5</v>
      </c>
      <c r="F14" s="36">
        <f>D14*E14</f>
        <v>1260</v>
      </c>
      <c r="G14" s="99">
        <v>4780</v>
      </c>
      <c r="H14" s="38">
        <f>G14*10/F14</f>
        <v>37.93650793650794</v>
      </c>
      <c r="I14" s="46">
        <v>38.92</v>
      </c>
      <c r="J14" s="38">
        <f>H14*I14/100</f>
        <v>14.76488888888889</v>
      </c>
      <c r="K14"/>
      <c r="L14" s="47">
        <v>8</v>
      </c>
      <c r="M14" s="48" t="s">
        <v>53</v>
      </c>
      <c r="N14" s="201">
        <f aca="true" t="shared" si="0" ref="N14:O17">I14</f>
        <v>38.92</v>
      </c>
      <c r="O14" s="201">
        <f t="shared" si="0"/>
        <v>14.76488888888889</v>
      </c>
      <c r="P14" s="202">
        <v>69.97</v>
      </c>
      <c r="Q14" s="203">
        <v>0.82</v>
      </c>
      <c r="R14" s="204">
        <f>O14*Q14*1000</f>
        <v>12107.20888888889</v>
      </c>
      <c r="S14" s="203">
        <v>0.72</v>
      </c>
      <c r="T14" s="204">
        <f>O14*S14*1000</f>
        <v>10630.72</v>
      </c>
      <c r="U14" s="205">
        <v>38</v>
      </c>
      <c r="V14" s="205">
        <v>60</v>
      </c>
      <c r="W14" s="202">
        <v>30.01</v>
      </c>
      <c r="X14" s="200">
        <v>43.13095474243164</v>
      </c>
    </row>
    <row r="15" spans="1:24" s="6" customFormat="1" ht="15.75" customHeight="1">
      <c r="A15" s="47">
        <v>9</v>
      </c>
      <c r="B15" s="48" t="s">
        <v>54</v>
      </c>
      <c r="C15" s="99">
        <v>82000</v>
      </c>
      <c r="D15" s="99">
        <v>280</v>
      </c>
      <c r="E15" s="99">
        <v>4.5</v>
      </c>
      <c r="F15" s="36">
        <f>D15*E15</f>
        <v>1260</v>
      </c>
      <c r="G15" s="99">
        <v>4640</v>
      </c>
      <c r="H15" s="38">
        <f>G15*10/F15</f>
        <v>36.82539682539682</v>
      </c>
      <c r="I15" s="100">
        <v>40.78</v>
      </c>
      <c r="J15" s="38">
        <f>H15*I15/100</f>
        <v>15.017396825396824</v>
      </c>
      <c r="K15"/>
      <c r="L15" s="47">
        <v>9</v>
      </c>
      <c r="M15" s="48" t="s">
        <v>54</v>
      </c>
      <c r="N15" s="201">
        <f t="shared" si="0"/>
        <v>40.78</v>
      </c>
      <c r="O15" s="201">
        <f t="shared" si="0"/>
        <v>15.017396825396824</v>
      </c>
      <c r="P15" s="202">
        <v>68.99</v>
      </c>
      <c r="Q15" s="203">
        <v>0.83</v>
      </c>
      <c r="R15" s="204">
        <f>O15*Q15*1000</f>
        <v>12464.439365079363</v>
      </c>
      <c r="S15" s="203">
        <v>0.72</v>
      </c>
      <c r="T15" s="204">
        <f>O15*S15*1000</f>
        <v>10812.525714285712</v>
      </c>
      <c r="U15" s="205">
        <v>40</v>
      </c>
      <c r="V15" s="205">
        <v>62</v>
      </c>
      <c r="W15" s="202">
        <v>31.83</v>
      </c>
      <c r="X15" s="200">
        <v>43.474361419677734</v>
      </c>
    </row>
    <row r="16" spans="1:24" s="6" customFormat="1" ht="15.75" customHeight="1">
      <c r="A16" s="47">
        <v>10</v>
      </c>
      <c r="B16" s="34" t="s">
        <v>55</v>
      </c>
      <c r="C16" s="99">
        <v>82000</v>
      </c>
      <c r="D16" s="99">
        <v>280</v>
      </c>
      <c r="E16" s="99">
        <v>4.5</v>
      </c>
      <c r="F16" s="36">
        <f>D16*E16</f>
        <v>1260</v>
      </c>
      <c r="G16" s="37">
        <v>5000</v>
      </c>
      <c r="H16" s="38">
        <f>G16*10/F16</f>
        <v>39.682539682539684</v>
      </c>
      <c r="I16" s="46">
        <v>34.59</v>
      </c>
      <c r="J16" s="38">
        <f>H16*I16/100</f>
        <v>13.726190476190476</v>
      </c>
      <c r="K16"/>
      <c r="L16" s="47">
        <v>10</v>
      </c>
      <c r="M16" s="34" t="s">
        <v>55</v>
      </c>
      <c r="N16" s="201">
        <f t="shared" si="0"/>
        <v>34.59</v>
      </c>
      <c r="O16" s="201">
        <f t="shared" si="0"/>
        <v>13.726190476190476</v>
      </c>
      <c r="P16" s="202">
        <v>67.82</v>
      </c>
      <c r="Q16" s="203">
        <v>0.8</v>
      </c>
      <c r="R16" s="204">
        <f>O16*Q16*1000</f>
        <v>10980.952380952382</v>
      </c>
      <c r="S16" s="203">
        <v>0.7</v>
      </c>
      <c r="T16" s="204">
        <f>O16*S16*1000</f>
        <v>9608.333333333332</v>
      </c>
      <c r="U16" s="205">
        <v>40</v>
      </c>
      <c r="V16" s="205">
        <v>60</v>
      </c>
      <c r="W16" s="202">
        <v>26.89</v>
      </c>
      <c r="X16" s="200">
        <v>46.38457489013672</v>
      </c>
    </row>
    <row r="17" spans="1:24" s="6" customFormat="1" ht="15.75" customHeight="1">
      <c r="A17" s="47">
        <v>11</v>
      </c>
      <c r="B17" s="48" t="s">
        <v>56</v>
      </c>
      <c r="C17" s="99">
        <v>82000</v>
      </c>
      <c r="D17" s="99">
        <v>280</v>
      </c>
      <c r="E17" s="99">
        <v>4.5</v>
      </c>
      <c r="F17" s="36">
        <f>D17*E17</f>
        <v>1260</v>
      </c>
      <c r="G17" s="99">
        <v>4680</v>
      </c>
      <c r="H17" s="38">
        <f>G17*10/F17</f>
        <v>37.142857142857146</v>
      </c>
      <c r="I17" s="46">
        <v>37.56</v>
      </c>
      <c r="J17" s="38">
        <f>H17*I17/100</f>
        <v>13.950857142857144</v>
      </c>
      <c r="K17"/>
      <c r="L17" s="47">
        <v>11</v>
      </c>
      <c r="M17" s="48" t="s">
        <v>56</v>
      </c>
      <c r="N17" s="201">
        <f t="shared" si="0"/>
        <v>37.56</v>
      </c>
      <c r="O17" s="201">
        <f t="shared" si="0"/>
        <v>13.950857142857144</v>
      </c>
      <c r="P17" s="202">
        <v>68.7</v>
      </c>
      <c r="Q17" s="203">
        <v>0.81</v>
      </c>
      <c r="R17" s="204">
        <f>O17*Q17*1000</f>
        <v>11300.194285714288</v>
      </c>
      <c r="S17" s="203">
        <v>0.71</v>
      </c>
      <c r="T17" s="204">
        <f>O17*S17*1000</f>
        <v>9905.108571428573</v>
      </c>
      <c r="U17" s="205">
        <v>44</v>
      </c>
      <c r="V17" s="205">
        <v>62</v>
      </c>
      <c r="W17" s="202">
        <v>28.86</v>
      </c>
      <c r="X17" s="200">
        <v>45.18288040161133</v>
      </c>
    </row>
    <row r="18" spans="1:24" s="6" customFormat="1" ht="15.75" customHeight="1">
      <c r="A18" s="47">
        <v>12</v>
      </c>
      <c r="B18" s="34" t="s">
        <v>57</v>
      </c>
      <c r="C18" s="101"/>
      <c r="D18" s="46"/>
      <c r="E18" s="46"/>
      <c r="F18" s="36"/>
      <c r="G18" s="37"/>
      <c r="H18" s="38"/>
      <c r="I18" s="46"/>
      <c r="J18" s="38"/>
      <c r="K18"/>
      <c r="L18" s="47">
        <v>12</v>
      </c>
      <c r="M18" s="34" t="s">
        <v>57</v>
      </c>
      <c r="N18" s="201"/>
      <c r="O18" s="201"/>
      <c r="P18" s="202"/>
      <c r="Q18" s="203"/>
      <c r="R18" s="204"/>
      <c r="S18" s="203"/>
      <c r="T18" s="204"/>
      <c r="U18" s="206"/>
      <c r="V18" s="206"/>
      <c r="W18" s="202"/>
      <c r="X18" s="202"/>
    </row>
    <row r="19" spans="1:24" s="6" customFormat="1" ht="15.75" customHeight="1">
      <c r="A19" s="47">
        <v>13</v>
      </c>
      <c r="B19" s="34" t="s">
        <v>58</v>
      </c>
      <c r="C19" s="101"/>
      <c r="D19" s="46"/>
      <c r="E19" s="46"/>
      <c r="F19" s="36"/>
      <c r="G19" s="37"/>
      <c r="H19" s="38"/>
      <c r="I19" s="46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101"/>
      <c r="D20" s="46"/>
      <c r="E20" s="46"/>
      <c r="F20" s="36"/>
      <c r="G20" s="37"/>
      <c r="H20" s="38"/>
      <c r="I20" s="46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99">
        <v>82000</v>
      </c>
      <c r="D21" s="99">
        <v>280</v>
      </c>
      <c r="E21" s="99">
        <v>4.5</v>
      </c>
      <c r="F21" s="36">
        <f>D21*E21</f>
        <v>1260</v>
      </c>
      <c r="G21" s="99">
        <v>4750</v>
      </c>
      <c r="H21" s="38">
        <f>G21*10/F21</f>
        <v>37.698412698412696</v>
      </c>
      <c r="I21" s="46">
        <v>40.56</v>
      </c>
      <c r="J21" s="38">
        <f>H21*I21/100</f>
        <v>15.290476190476191</v>
      </c>
      <c r="K21"/>
      <c r="L21" s="47">
        <v>15</v>
      </c>
      <c r="M21" s="34" t="s">
        <v>60</v>
      </c>
      <c r="N21" s="201">
        <f>I21</f>
        <v>40.56</v>
      </c>
      <c r="O21" s="201">
        <f>J21</f>
        <v>15.290476190476191</v>
      </c>
      <c r="P21" s="202">
        <v>72.55</v>
      </c>
      <c r="Q21" s="203">
        <v>0.82</v>
      </c>
      <c r="R21" s="204">
        <f>O21*Q21*1000</f>
        <v>12538.190476190475</v>
      </c>
      <c r="S21" s="203">
        <v>0.73</v>
      </c>
      <c r="T21" s="204">
        <f>O21*S21*1000</f>
        <v>11162.04761904762</v>
      </c>
      <c r="U21" s="205">
        <v>44</v>
      </c>
      <c r="V21" s="205">
        <v>63</v>
      </c>
      <c r="W21" s="202">
        <v>30.28</v>
      </c>
      <c r="X21" s="200">
        <v>42.64555358886719</v>
      </c>
    </row>
    <row r="22" spans="1:24" s="49" customFormat="1" ht="15.75" customHeight="1">
      <c r="A22" s="47">
        <v>16</v>
      </c>
      <c r="B22" s="34" t="s">
        <v>61</v>
      </c>
      <c r="C22" s="99">
        <v>82000</v>
      </c>
      <c r="D22" s="99">
        <v>280</v>
      </c>
      <c r="E22" s="99">
        <v>4.5</v>
      </c>
      <c r="F22" s="36">
        <f>D22*E22</f>
        <v>1260</v>
      </c>
      <c r="G22" s="99">
        <v>5190</v>
      </c>
      <c r="H22" s="38">
        <f>G22*10/F22</f>
        <v>41.19047619047619</v>
      </c>
      <c r="I22" s="46">
        <v>36.53</v>
      </c>
      <c r="J22" s="38">
        <f>H22*I22/100</f>
        <v>15.046880952380953</v>
      </c>
      <c r="L22" s="47">
        <v>16</v>
      </c>
      <c r="M22" s="34" t="s">
        <v>61</v>
      </c>
      <c r="N22" s="201">
        <f>I22</f>
        <v>36.53</v>
      </c>
      <c r="O22" s="201">
        <f>J22</f>
        <v>15.046880952380953</v>
      </c>
      <c r="P22" s="202">
        <v>70.7</v>
      </c>
      <c r="Q22" s="203">
        <v>0.82</v>
      </c>
      <c r="R22" s="204">
        <f>O22*Q22*1000</f>
        <v>12338.44238095238</v>
      </c>
      <c r="S22" s="203">
        <v>0.72</v>
      </c>
      <c r="T22" s="204">
        <f>O22*S22*1000</f>
        <v>10833.754285714285</v>
      </c>
      <c r="U22" s="205">
        <v>49</v>
      </c>
      <c r="V22" s="205">
        <v>64</v>
      </c>
      <c r="W22" s="202">
        <v>28.18</v>
      </c>
      <c r="X22" s="200">
        <v>43.38554382324219</v>
      </c>
    </row>
    <row r="23" spans="1:24" s="6" customFormat="1" ht="15.75" customHeight="1">
      <c r="A23" s="47">
        <v>17</v>
      </c>
      <c r="B23" s="34" t="s">
        <v>62</v>
      </c>
      <c r="C23" s="101"/>
      <c r="D23" s="46"/>
      <c r="E23" s="46"/>
      <c r="F23" s="36"/>
      <c r="G23" s="37"/>
      <c r="H23" s="38"/>
      <c r="I23" s="46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99">
        <v>82000</v>
      </c>
      <c r="D24" s="99">
        <v>280</v>
      </c>
      <c r="E24" s="99">
        <v>4.5</v>
      </c>
      <c r="F24" s="36">
        <f>D24*E24</f>
        <v>1260</v>
      </c>
      <c r="G24" s="99">
        <v>5430</v>
      </c>
      <c r="H24" s="38">
        <f>G24*10/F24</f>
        <v>43.095238095238095</v>
      </c>
      <c r="I24" s="100">
        <v>36.91</v>
      </c>
      <c r="J24" s="38">
        <f>H24*I24/100</f>
        <v>15.90645238095238</v>
      </c>
      <c r="K24"/>
      <c r="L24" s="47">
        <v>18</v>
      </c>
      <c r="M24" s="34" t="s">
        <v>63</v>
      </c>
      <c r="N24" s="201">
        <f aca="true" t="shared" si="1" ref="N24:O26">I24</f>
        <v>36.91</v>
      </c>
      <c r="O24" s="201">
        <f t="shared" si="1"/>
        <v>15.90645238095238</v>
      </c>
      <c r="P24" s="202">
        <v>70.63</v>
      </c>
      <c r="Q24" s="203">
        <v>0.82</v>
      </c>
      <c r="R24" s="204">
        <f>O24*Q24*1000</f>
        <v>13043.290952380952</v>
      </c>
      <c r="S24" s="203">
        <v>0.73</v>
      </c>
      <c r="T24" s="204">
        <f>O24*S24*1000</f>
        <v>11611.710238095238</v>
      </c>
      <c r="U24" s="205">
        <v>52</v>
      </c>
      <c r="V24" s="205">
        <v>66</v>
      </c>
      <c r="W24" s="202">
        <v>31.26</v>
      </c>
      <c r="X24" s="200">
        <v>43.06471633911133</v>
      </c>
    </row>
    <row r="25" spans="1:24" ht="15.75" customHeight="1">
      <c r="A25" s="50">
        <v>19</v>
      </c>
      <c r="B25" s="34" t="s">
        <v>64</v>
      </c>
      <c r="C25" s="99">
        <v>82000</v>
      </c>
      <c r="D25" s="99">
        <v>280</v>
      </c>
      <c r="E25" s="99">
        <v>4.5</v>
      </c>
      <c r="F25" s="36">
        <f>D25*E25</f>
        <v>1260</v>
      </c>
      <c r="G25" s="99">
        <v>5520</v>
      </c>
      <c r="H25" s="38">
        <f>G25*10/F25</f>
        <v>43.80952380952381</v>
      </c>
      <c r="I25" s="100">
        <v>38.96</v>
      </c>
      <c r="J25" s="38">
        <f>H25*I25/100</f>
        <v>17.068190476190477</v>
      </c>
      <c r="L25" s="50">
        <v>19</v>
      </c>
      <c r="M25" s="34" t="s">
        <v>64</v>
      </c>
      <c r="N25" s="201">
        <f t="shared" si="1"/>
        <v>38.96</v>
      </c>
      <c r="O25" s="201">
        <f t="shared" si="1"/>
        <v>17.068190476190477</v>
      </c>
      <c r="P25" s="202">
        <v>67.53</v>
      </c>
      <c r="Q25" s="203">
        <v>0.8</v>
      </c>
      <c r="R25" s="204">
        <f>O25*Q25*1000</f>
        <v>13654.552380952382</v>
      </c>
      <c r="S25" s="203">
        <v>0.7</v>
      </c>
      <c r="T25" s="204">
        <f>O25*S25*1000</f>
        <v>11947.733333333334</v>
      </c>
      <c r="U25" s="205">
        <v>40</v>
      </c>
      <c r="V25" s="205">
        <v>60</v>
      </c>
      <c r="W25" s="202">
        <v>29.46</v>
      </c>
      <c r="X25" s="200">
        <v>45.90247344970703</v>
      </c>
    </row>
    <row r="26" spans="1:24" ht="15.75" customHeight="1">
      <c r="A26" s="50">
        <v>20</v>
      </c>
      <c r="B26" s="34" t="s">
        <v>65</v>
      </c>
      <c r="C26" s="99">
        <v>82000</v>
      </c>
      <c r="D26" s="99">
        <v>280</v>
      </c>
      <c r="E26" s="99">
        <v>4.5</v>
      </c>
      <c r="F26" s="36">
        <f>D26*E26</f>
        <v>1260</v>
      </c>
      <c r="G26" s="99">
        <v>5000</v>
      </c>
      <c r="H26" s="38">
        <f>G26*10/F26</f>
        <v>39.682539682539684</v>
      </c>
      <c r="I26" s="46">
        <v>34.41</v>
      </c>
      <c r="J26" s="38">
        <f>H26*I26/100</f>
        <v>13.654761904761903</v>
      </c>
      <c r="L26" s="50">
        <v>20</v>
      </c>
      <c r="M26" s="34" t="s">
        <v>65</v>
      </c>
      <c r="N26" s="201">
        <f t="shared" si="1"/>
        <v>34.41</v>
      </c>
      <c r="O26" s="201">
        <f t="shared" si="1"/>
        <v>13.654761904761903</v>
      </c>
      <c r="P26" s="202">
        <v>68.04</v>
      </c>
      <c r="Q26" s="203">
        <v>0.8</v>
      </c>
      <c r="R26" s="204">
        <f>O26*Q26*1000</f>
        <v>10923.809523809525</v>
      </c>
      <c r="S26" s="203">
        <v>0.69</v>
      </c>
      <c r="T26" s="204">
        <f>O26*S26*1000</f>
        <v>9421.785714285714</v>
      </c>
      <c r="U26" s="205">
        <v>38</v>
      </c>
      <c r="V26" s="205">
        <v>59</v>
      </c>
      <c r="W26" s="202">
        <v>22.91</v>
      </c>
      <c r="X26" s="200">
        <v>46.333892822265625</v>
      </c>
    </row>
    <row r="27" spans="1:24" ht="15.75" customHeight="1">
      <c r="A27" s="50">
        <v>21</v>
      </c>
      <c r="B27" s="34" t="s">
        <v>66</v>
      </c>
      <c r="C27" s="35"/>
      <c r="D27" s="30"/>
      <c r="E27" s="30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35"/>
      <c r="D28" s="30"/>
      <c r="E28" s="30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75" customHeight="1">
      <c r="A29" s="50">
        <v>23</v>
      </c>
      <c r="B29" s="34" t="s">
        <v>68</v>
      </c>
      <c r="C29" s="35"/>
      <c r="D29" s="30"/>
      <c r="E29" s="30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35"/>
      <c r="D30" s="30"/>
      <c r="E30" s="30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35"/>
      <c r="D31" s="30"/>
      <c r="E31" s="30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35"/>
      <c r="D32" s="30"/>
      <c r="E32" s="30"/>
      <c r="F32" s="36"/>
      <c r="G32" s="37"/>
      <c r="H32" s="38"/>
      <c r="I32" s="39"/>
      <c r="J32" s="38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6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87</v>
      </c>
      <c r="E3" s="11" t="s">
        <v>7</v>
      </c>
      <c r="F3" t="s">
        <v>88</v>
      </c>
      <c r="G3" s="7"/>
      <c r="L3" s="1"/>
      <c r="M3" s="11" t="s">
        <v>5</v>
      </c>
      <c r="N3" t="str">
        <f>C3</f>
        <v>KRASNODĘBSKI</v>
      </c>
      <c r="P3" s="11" t="s">
        <v>7</v>
      </c>
      <c r="Q3" s="12" t="str">
        <f>F3</f>
        <v>24.09.09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89</v>
      </c>
      <c r="L4" s="1"/>
      <c r="M4" s="11" t="s">
        <v>9</v>
      </c>
      <c r="P4" s="11" t="s">
        <v>10</v>
      </c>
      <c r="Q4" s="12" t="str">
        <f>F4</f>
        <v>25.04.09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35"/>
      <c r="D8" s="30"/>
      <c r="E8" s="30"/>
      <c r="F8" s="36"/>
      <c r="G8" s="37"/>
      <c r="H8" s="38"/>
      <c r="I8" s="39"/>
      <c r="J8" s="38"/>
      <c r="K8"/>
      <c r="L8" s="33">
        <v>2</v>
      </c>
      <c r="M8" s="34" t="s">
        <v>47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75" customHeight="1">
      <c r="A9" s="47">
        <v>3</v>
      </c>
      <c r="B9" s="34" t="s">
        <v>48</v>
      </c>
      <c r="C9" s="3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75" customHeight="1">
      <c r="A10" s="47">
        <v>4</v>
      </c>
      <c r="B10" s="34" t="s">
        <v>49</v>
      </c>
      <c r="C10" s="35"/>
      <c r="D10" s="46"/>
      <c r="E10" s="46"/>
      <c r="F10" s="36"/>
      <c r="G10" s="37"/>
      <c r="H10" s="38"/>
      <c r="I10" s="39"/>
      <c r="J10" s="38"/>
      <c r="K10"/>
      <c r="L10" s="47">
        <v>4</v>
      </c>
      <c r="M10" s="34" t="s">
        <v>49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75" customHeight="1">
      <c r="A11" s="47">
        <v>5</v>
      </c>
      <c r="B11" s="48" t="s">
        <v>50</v>
      </c>
      <c r="C11" s="59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75" customHeight="1">
      <c r="A12" s="47">
        <v>6</v>
      </c>
      <c r="B12" s="48" t="s">
        <v>51</v>
      </c>
      <c r="C12" s="59"/>
      <c r="D12" s="46"/>
      <c r="E12" s="46"/>
      <c r="F12" s="36"/>
      <c r="G12" s="37"/>
      <c r="H12" s="38"/>
      <c r="I12" s="39"/>
      <c r="J12" s="38"/>
      <c r="K12"/>
      <c r="L12" s="47">
        <v>6</v>
      </c>
      <c r="M12" s="48" t="s">
        <v>51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75" customHeight="1">
      <c r="A13" s="47">
        <v>7</v>
      </c>
      <c r="B13" s="48" t="s">
        <v>52</v>
      </c>
      <c r="C13" s="59"/>
      <c r="D13" s="46"/>
      <c r="E13" s="46"/>
      <c r="F13" s="36"/>
      <c r="G13" s="37"/>
      <c r="H13" s="38"/>
      <c r="I13" s="39"/>
      <c r="J13" s="38"/>
      <c r="K13"/>
      <c r="L13" s="47">
        <v>7</v>
      </c>
      <c r="M13" s="48" t="s">
        <v>52</v>
      </c>
      <c r="N13" s="40"/>
      <c r="O13" s="40"/>
      <c r="P13" s="41"/>
      <c r="Q13" s="42"/>
      <c r="R13" s="43"/>
      <c r="S13" s="42"/>
      <c r="T13" s="43"/>
      <c r="U13" s="44"/>
      <c r="V13" s="44"/>
      <c r="W13" s="41"/>
      <c r="X13" s="41"/>
    </row>
    <row r="14" spans="1:24" s="6" customFormat="1" ht="15.75" customHeight="1">
      <c r="A14" s="47">
        <v>8</v>
      </c>
      <c r="B14" s="48" t="s">
        <v>53</v>
      </c>
      <c r="C14" s="59"/>
      <c r="D14" s="46"/>
      <c r="E14" s="46"/>
      <c r="F14" s="36"/>
      <c r="G14" s="37"/>
      <c r="H14" s="38"/>
      <c r="I14" s="39"/>
      <c r="J14" s="38"/>
      <c r="K14"/>
      <c r="L14" s="47">
        <v>8</v>
      </c>
      <c r="M14" s="48" t="s">
        <v>53</v>
      </c>
      <c r="N14" s="40"/>
      <c r="O14" s="40"/>
      <c r="P14" s="41"/>
      <c r="Q14" s="42"/>
      <c r="R14" s="43"/>
      <c r="S14" s="42"/>
      <c r="T14" s="43"/>
      <c r="U14" s="44"/>
      <c r="V14" s="44"/>
      <c r="W14" s="41"/>
      <c r="X14" s="41"/>
    </row>
    <row r="15" spans="1:24" s="6" customFormat="1" ht="15.75" customHeight="1">
      <c r="A15" s="47">
        <v>9</v>
      </c>
      <c r="B15" s="48" t="s">
        <v>54</v>
      </c>
      <c r="C15" s="59"/>
      <c r="D15" s="46"/>
      <c r="E15" s="46"/>
      <c r="F15" s="36"/>
      <c r="G15" s="37"/>
      <c r="H15" s="38"/>
      <c r="I15" s="39"/>
      <c r="J15" s="38"/>
      <c r="K15"/>
      <c r="L15" s="47">
        <v>9</v>
      </c>
      <c r="M15" s="48" t="s">
        <v>54</v>
      </c>
      <c r="N15" s="40"/>
      <c r="O15" s="40"/>
      <c r="P15" s="41"/>
      <c r="Q15" s="42"/>
      <c r="R15" s="43"/>
      <c r="S15" s="42"/>
      <c r="T15" s="43"/>
      <c r="U15" s="44"/>
      <c r="V15" s="44"/>
      <c r="W15" s="41"/>
      <c r="X15" s="41"/>
    </row>
    <row r="16" spans="1:24" s="6" customFormat="1" ht="15.75" customHeight="1">
      <c r="A16" s="47">
        <v>10</v>
      </c>
      <c r="B16" s="34" t="s">
        <v>55</v>
      </c>
      <c r="C16" s="35"/>
      <c r="D16" s="46"/>
      <c r="E16" s="46"/>
      <c r="F16" s="36"/>
      <c r="G16" s="37"/>
      <c r="H16" s="38"/>
      <c r="I16" s="39"/>
      <c r="J16" s="38"/>
      <c r="K16"/>
      <c r="L16" s="47">
        <v>10</v>
      </c>
      <c r="M16" s="34" t="s">
        <v>55</v>
      </c>
      <c r="N16" s="40"/>
      <c r="O16" s="40"/>
      <c r="P16" s="41"/>
      <c r="Q16" s="42"/>
      <c r="R16" s="43"/>
      <c r="S16" s="42"/>
      <c r="T16" s="43"/>
      <c r="U16" s="44"/>
      <c r="V16" s="44"/>
      <c r="W16" s="41"/>
      <c r="X16" s="41"/>
    </row>
    <row r="17" spans="1:24" s="6" customFormat="1" ht="15.75" customHeight="1">
      <c r="A17" s="47">
        <v>11</v>
      </c>
      <c r="B17" s="48" t="s">
        <v>56</v>
      </c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40"/>
      <c r="O17" s="40"/>
      <c r="P17" s="41"/>
      <c r="Q17" s="42"/>
      <c r="R17" s="43"/>
      <c r="S17" s="42"/>
      <c r="T17" s="43"/>
      <c r="U17" s="44"/>
      <c r="V17" s="44"/>
      <c r="W17" s="41"/>
      <c r="X17" s="41"/>
    </row>
    <row r="18" spans="1:24" s="6" customFormat="1" ht="15.75" customHeight="1">
      <c r="A18" s="47">
        <v>12</v>
      </c>
      <c r="B18" s="34" t="s">
        <v>57</v>
      </c>
      <c r="C18" s="35"/>
      <c r="D18" s="46"/>
      <c r="E18" s="46"/>
      <c r="F18" s="36"/>
      <c r="G18" s="37"/>
      <c r="H18" s="38"/>
      <c r="I18" s="39"/>
      <c r="J18" s="38"/>
      <c r="K18"/>
      <c r="L18" s="47">
        <v>12</v>
      </c>
      <c r="M18" s="34" t="s">
        <v>57</v>
      </c>
      <c r="N18" s="40"/>
      <c r="O18" s="40"/>
      <c r="P18" s="41"/>
      <c r="Q18" s="42"/>
      <c r="R18" s="43"/>
      <c r="S18" s="42"/>
      <c r="T18" s="43"/>
      <c r="U18" s="44"/>
      <c r="V18" s="44"/>
      <c r="W18" s="41"/>
      <c r="X18" s="41"/>
    </row>
    <row r="19" spans="1:24" s="6" customFormat="1" ht="15.75" customHeight="1">
      <c r="A19" s="47">
        <v>13</v>
      </c>
      <c r="B19" s="34" t="s">
        <v>58</v>
      </c>
      <c r="C19" s="45">
        <v>74700</v>
      </c>
      <c r="D19" s="46">
        <v>243</v>
      </c>
      <c r="E19" s="39">
        <v>3</v>
      </c>
      <c r="F19" s="36">
        <f>D19*E19</f>
        <v>729</v>
      </c>
      <c r="G19" s="60">
        <v>4230</v>
      </c>
      <c r="H19" s="38">
        <f>G19*10/F19</f>
        <v>58.02469135802469</v>
      </c>
      <c r="I19" s="61">
        <v>36.97</v>
      </c>
      <c r="J19" s="38">
        <f>H19*I19/100</f>
        <v>21.45172839506173</v>
      </c>
      <c r="K19"/>
      <c r="L19" s="47">
        <v>13</v>
      </c>
      <c r="M19" s="34" t="s">
        <v>58</v>
      </c>
      <c r="N19" s="201">
        <f>I19</f>
        <v>36.97</v>
      </c>
      <c r="O19" s="201">
        <f>J19</f>
        <v>21.45172839506173</v>
      </c>
      <c r="P19" s="202">
        <v>64.93</v>
      </c>
      <c r="Q19" s="203">
        <v>0.8</v>
      </c>
      <c r="R19" s="204">
        <f>O19*Q19*1000</f>
        <v>17161.382716049386</v>
      </c>
      <c r="S19" s="203">
        <v>0.7</v>
      </c>
      <c r="T19" s="204">
        <f>O19*S19*1000</f>
        <v>15016.20987654321</v>
      </c>
      <c r="U19" s="205">
        <v>46</v>
      </c>
      <c r="V19" s="205">
        <v>62</v>
      </c>
      <c r="W19" s="202">
        <v>28.84</v>
      </c>
      <c r="X19" s="200">
        <v>45.26542663574219</v>
      </c>
    </row>
    <row r="20" spans="1:24" s="6" customFormat="1" ht="15.75" customHeight="1">
      <c r="A20" s="47">
        <v>14</v>
      </c>
      <c r="B20" s="34" t="s">
        <v>59</v>
      </c>
      <c r="C20" s="45">
        <v>80000</v>
      </c>
      <c r="D20" s="46">
        <v>243</v>
      </c>
      <c r="E20" s="39">
        <v>3</v>
      </c>
      <c r="F20" s="36">
        <f>D20*E20</f>
        <v>729</v>
      </c>
      <c r="G20" s="60">
        <v>4540</v>
      </c>
      <c r="H20" s="38">
        <f>G20*10/F20</f>
        <v>62.27709190672154</v>
      </c>
      <c r="I20" s="61">
        <v>32.23</v>
      </c>
      <c r="J20" s="38">
        <f>H20*I20/100</f>
        <v>20.07190672153635</v>
      </c>
      <c r="K20"/>
      <c r="L20" s="47">
        <v>14</v>
      </c>
      <c r="M20" s="34" t="s">
        <v>59</v>
      </c>
      <c r="N20" s="201">
        <f>I20</f>
        <v>32.23</v>
      </c>
      <c r="O20" s="201">
        <f>J20</f>
        <v>20.07190672153635</v>
      </c>
      <c r="P20" s="202">
        <v>59.27</v>
      </c>
      <c r="Q20" s="203">
        <v>0.77</v>
      </c>
      <c r="R20" s="204">
        <f>O20*Q20*1000</f>
        <v>15455.36817558299</v>
      </c>
      <c r="S20" s="203">
        <v>0.66</v>
      </c>
      <c r="T20" s="204">
        <f>O20*S20*1000</f>
        <v>13247.458436213992</v>
      </c>
      <c r="U20" s="205">
        <v>43</v>
      </c>
      <c r="V20" s="205">
        <v>60</v>
      </c>
      <c r="W20" s="202">
        <v>23.71</v>
      </c>
      <c r="X20" s="200">
        <v>51.1191520690918</v>
      </c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39"/>
      <c r="F21" s="36"/>
      <c r="G21" s="60"/>
      <c r="H21" s="38"/>
      <c r="I21" s="61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62">
        <v>74700</v>
      </c>
      <c r="D22" s="46">
        <v>243</v>
      </c>
      <c r="E22" s="39">
        <v>3</v>
      </c>
      <c r="F22" s="36">
        <f>D22*E22</f>
        <v>729</v>
      </c>
      <c r="G22" s="60">
        <v>4300</v>
      </c>
      <c r="H22" s="38">
        <f>G22*10/F22</f>
        <v>58.98491083676269</v>
      </c>
      <c r="I22" s="61">
        <v>37.42</v>
      </c>
      <c r="J22" s="38">
        <f>H22*I22/100</f>
        <v>22.072153635116596</v>
      </c>
      <c r="L22" s="47">
        <v>16</v>
      </c>
      <c r="M22" s="34" t="s">
        <v>61</v>
      </c>
      <c r="N22" s="201">
        <f>I22</f>
        <v>37.42</v>
      </c>
      <c r="O22" s="201">
        <f>J22</f>
        <v>22.072153635116596</v>
      </c>
      <c r="P22" s="202">
        <v>69.75</v>
      </c>
      <c r="Q22" s="203">
        <v>0.82</v>
      </c>
      <c r="R22" s="204">
        <f>O22*Q22*1000</f>
        <v>18099.16598079561</v>
      </c>
      <c r="S22" s="203">
        <v>0.72</v>
      </c>
      <c r="T22" s="204">
        <f>O22*S22*1000</f>
        <v>15891.950617283948</v>
      </c>
      <c r="U22" s="205">
        <v>43</v>
      </c>
      <c r="V22" s="205">
        <v>62</v>
      </c>
      <c r="W22" s="202">
        <v>32.34</v>
      </c>
      <c r="X22" s="200">
        <v>42.42059326171875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39"/>
      <c r="F23" s="36"/>
      <c r="G23" s="60"/>
      <c r="H23" s="38"/>
      <c r="I23" s="61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>
        <v>85300</v>
      </c>
      <c r="D24" s="46">
        <v>243</v>
      </c>
      <c r="E24" s="39">
        <v>3</v>
      </c>
      <c r="F24" s="36">
        <f>D24*E24</f>
        <v>729</v>
      </c>
      <c r="G24" s="60">
        <v>4540</v>
      </c>
      <c r="H24" s="38">
        <f>G24*10/F24</f>
        <v>62.27709190672154</v>
      </c>
      <c r="I24" s="61">
        <v>39.15</v>
      </c>
      <c r="J24" s="38">
        <f>H24*I24/100</f>
        <v>24.381481481481483</v>
      </c>
      <c r="K24"/>
      <c r="L24" s="47">
        <v>18</v>
      </c>
      <c r="M24" s="34" t="s">
        <v>63</v>
      </c>
      <c r="N24" s="201">
        <f aca="true" t="shared" si="0" ref="N24:O27">I24</f>
        <v>39.15</v>
      </c>
      <c r="O24" s="201">
        <f t="shared" si="0"/>
        <v>24.381481481481483</v>
      </c>
      <c r="P24" s="202">
        <v>72.13</v>
      </c>
      <c r="Q24" s="203">
        <v>0.85</v>
      </c>
      <c r="R24" s="204">
        <f>O24*Q24*1000</f>
        <v>20724.25925925926</v>
      </c>
      <c r="S24" s="203">
        <v>0.76</v>
      </c>
      <c r="T24" s="204">
        <f>O24*S24*1000</f>
        <v>18529.925925925927</v>
      </c>
      <c r="U24" s="205">
        <v>50</v>
      </c>
      <c r="V24" s="205">
        <v>66</v>
      </c>
      <c r="W24" s="202">
        <v>36.2</v>
      </c>
      <c r="X24" s="200">
        <v>38.457611083984375</v>
      </c>
    </row>
    <row r="25" spans="1:24" ht="15.75" customHeight="1">
      <c r="A25" s="50">
        <v>19</v>
      </c>
      <c r="B25" s="34" t="s">
        <v>64</v>
      </c>
      <c r="C25" s="45">
        <v>80000</v>
      </c>
      <c r="D25" s="46">
        <v>243</v>
      </c>
      <c r="E25" s="39">
        <v>3</v>
      </c>
      <c r="F25" s="36">
        <f>D25*E25</f>
        <v>729</v>
      </c>
      <c r="G25" s="60">
        <v>4840</v>
      </c>
      <c r="H25" s="38">
        <f>G25*10/F25</f>
        <v>66.3923182441701</v>
      </c>
      <c r="I25" s="61">
        <v>33.76</v>
      </c>
      <c r="J25" s="38">
        <f>H25*I25/100</f>
        <v>22.414046639231824</v>
      </c>
      <c r="L25" s="50">
        <v>19</v>
      </c>
      <c r="M25" s="34" t="s">
        <v>64</v>
      </c>
      <c r="N25" s="201">
        <f t="shared" si="0"/>
        <v>33.76</v>
      </c>
      <c r="O25" s="201">
        <f t="shared" si="0"/>
        <v>22.414046639231824</v>
      </c>
      <c r="P25" s="202">
        <v>62.79</v>
      </c>
      <c r="Q25" s="203">
        <v>0.78</v>
      </c>
      <c r="R25" s="204">
        <f>O25*Q25*1000</f>
        <v>17482.956378600822</v>
      </c>
      <c r="S25" s="203">
        <v>0.67</v>
      </c>
      <c r="T25" s="204">
        <f>O25*S25*1000</f>
        <v>15017.411248285322</v>
      </c>
      <c r="U25" s="205">
        <v>34</v>
      </c>
      <c r="V25" s="205">
        <v>57</v>
      </c>
      <c r="W25" s="202">
        <v>21.11</v>
      </c>
      <c r="X25" s="200">
        <v>52.15891647338867</v>
      </c>
    </row>
    <row r="26" spans="1:24" ht="15.75" customHeight="1">
      <c r="A26" s="50">
        <v>20</v>
      </c>
      <c r="B26" s="34" t="s">
        <v>65</v>
      </c>
      <c r="C26" s="51">
        <v>82700</v>
      </c>
      <c r="D26" s="46">
        <v>243</v>
      </c>
      <c r="E26" s="39">
        <v>3</v>
      </c>
      <c r="F26" s="36">
        <f>D26*E26</f>
        <v>729</v>
      </c>
      <c r="G26" s="60">
        <v>5640</v>
      </c>
      <c r="H26" s="38">
        <f>G26*10/F26</f>
        <v>77.36625514403292</v>
      </c>
      <c r="I26" s="61">
        <v>33.27</v>
      </c>
      <c r="J26" s="38">
        <f>H26*I26/100</f>
        <v>25.739753086419753</v>
      </c>
      <c r="L26" s="50">
        <v>20</v>
      </c>
      <c r="M26" s="34" t="s">
        <v>65</v>
      </c>
      <c r="N26" s="201">
        <f t="shared" si="0"/>
        <v>33.27</v>
      </c>
      <c r="O26" s="201">
        <f t="shared" si="0"/>
        <v>25.739753086419753</v>
      </c>
      <c r="P26" s="202">
        <v>62.63</v>
      </c>
      <c r="Q26" s="203">
        <v>0.77</v>
      </c>
      <c r="R26" s="204">
        <f>O26*Q26*1000</f>
        <v>19819.60987654321</v>
      </c>
      <c r="S26" s="203">
        <v>0.67</v>
      </c>
      <c r="T26" s="204">
        <f>O26*S26*1000</f>
        <v>17245.634567901234</v>
      </c>
      <c r="U26" s="205">
        <v>39</v>
      </c>
      <c r="V26" s="205">
        <v>59</v>
      </c>
      <c r="W26" s="202">
        <v>24.96</v>
      </c>
      <c r="X26" s="200">
        <v>49.61814880371094</v>
      </c>
    </row>
    <row r="27" spans="1:24" ht="15.75" customHeight="1">
      <c r="A27" s="50">
        <v>21</v>
      </c>
      <c r="B27" s="34" t="s">
        <v>66</v>
      </c>
      <c r="C27" s="51">
        <v>82700</v>
      </c>
      <c r="D27" s="46">
        <v>243</v>
      </c>
      <c r="E27" s="39">
        <v>3</v>
      </c>
      <c r="F27" s="36">
        <f>D27*E27</f>
        <v>729</v>
      </c>
      <c r="G27" s="60">
        <v>4190</v>
      </c>
      <c r="H27" s="38">
        <f>G27*10/F27</f>
        <v>57.47599451303155</v>
      </c>
      <c r="I27" s="61">
        <v>34.23</v>
      </c>
      <c r="J27" s="38">
        <f>H27*I27/100</f>
        <v>19.6740329218107</v>
      </c>
      <c r="L27" s="50">
        <v>21</v>
      </c>
      <c r="M27" s="34" t="s">
        <v>66</v>
      </c>
      <c r="N27" s="201">
        <f t="shared" si="0"/>
        <v>34.23</v>
      </c>
      <c r="O27" s="201">
        <f t="shared" si="0"/>
        <v>19.6740329218107</v>
      </c>
      <c r="P27" s="202">
        <v>63.97</v>
      </c>
      <c r="Q27" s="203">
        <v>0.78</v>
      </c>
      <c r="R27" s="204">
        <f>O27*Q27*1000</f>
        <v>15345.745679012345</v>
      </c>
      <c r="S27" s="203">
        <v>0.68</v>
      </c>
      <c r="T27" s="204">
        <f>O27*S27*1000</f>
        <v>13378.342386831277</v>
      </c>
      <c r="U27" s="205">
        <v>36</v>
      </c>
      <c r="V27" s="205">
        <v>58</v>
      </c>
      <c r="W27" s="202">
        <v>27.29</v>
      </c>
      <c r="X27" s="200">
        <v>49.25828552246094</v>
      </c>
    </row>
    <row r="28" spans="1:24" ht="15.75" customHeight="1">
      <c r="A28" s="50">
        <v>22</v>
      </c>
      <c r="B28" s="34" t="s">
        <v>67</v>
      </c>
      <c r="C28" s="51"/>
      <c r="D28" s="46"/>
      <c r="E28" s="39"/>
      <c r="F28" s="36"/>
      <c r="G28" s="60"/>
      <c r="H28" s="38"/>
      <c r="I28" s="61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>
        <v>85300</v>
      </c>
      <c r="D29" s="46">
        <v>243</v>
      </c>
      <c r="E29" s="39">
        <v>3</v>
      </c>
      <c r="F29" s="36">
        <f>D29*E29</f>
        <v>729</v>
      </c>
      <c r="G29" s="60">
        <v>4400</v>
      </c>
      <c r="H29" s="38">
        <f>G29*10/F29</f>
        <v>60.35665294924554</v>
      </c>
      <c r="I29" s="61">
        <v>35.82</v>
      </c>
      <c r="J29" s="38">
        <f>H29*I29/100</f>
        <v>21.619753086419756</v>
      </c>
      <c r="L29" s="50">
        <v>23</v>
      </c>
      <c r="M29" s="34" t="s">
        <v>68</v>
      </c>
      <c r="N29" s="201">
        <f>I29</f>
        <v>35.82</v>
      </c>
      <c r="O29" s="201">
        <f>J29</f>
        <v>21.619753086419756</v>
      </c>
      <c r="P29" s="202">
        <v>65.91</v>
      </c>
      <c r="Q29" s="203">
        <v>0.8</v>
      </c>
      <c r="R29" s="204">
        <f>O29*Q29*1000</f>
        <v>17295.802469135804</v>
      </c>
      <c r="S29" s="203">
        <v>0.7</v>
      </c>
      <c r="T29" s="204">
        <f>O29*S29*1000</f>
        <v>15133.827160493827</v>
      </c>
      <c r="U29" s="205">
        <v>36</v>
      </c>
      <c r="V29" s="205">
        <v>59</v>
      </c>
      <c r="W29" s="202">
        <v>28.48</v>
      </c>
      <c r="X29" s="200">
        <v>47.158607482910156</v>
      </c>
    </row>
    <row r="30" spans="1:24" ht="15.75" customHeight="1">
      <c r="A30" s="50">
        <v>24</v>
      </c>
      <c r="B30" s="34" t="s">
        <v>69</v>
      </c>
      <c r="C30" s="51"/>
      <c r="D30" s="46"/>
      <c r="E30" s="39"/>
      <c r="F30" s="36"/>
      <c r="G30" s="60"/>
      <c r="H30" s="38"/>
      <c r="I30" s="61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>
        <v>82700</v>
      </c>
      <c r="D31" s="46">
        <v>243</v>
      </c>
      <c r="E31" s="39">
        <v>3</v>
      </c>
      <c r="F31" s="36">
        <f>D31*E31</f>
        <v>729</v>
      </c>
      <c r="G31" s="60">
        <v>4910</v>
      </c>
      <c r="H31" s="38">
        <f>G31*10/F31</f>
        <v>67.3525377229081</v>
      </c>
      <c r="I31" s="61">
        <v>33.3</v>
      </c>
      <c r="J31" s="38">
        <f>H31*I31/100</f>
        <v>22.42839506172839</v>
      </c>
      <c r="L31" s="50">
        <v>25</v>
      </c>
      <c r="M31" s="34" t="s">
        <v>70</v>
      </c>
      <c r="N31" s="201">
        <f>I31</f>
        <v>33.3</v>
      </c>
      <c r="O31" s="201">
        <f>J31</f>
        <v>22.42839506172839</v>
      </c>
      <c r="P31" s="202">
        <v>68.94</v>
      </c>
      <c r="Q31" s="203">
        <v>0.81</v>
      </c>
      <c r="R31" s="204">
        <f>O31*Q31*1000</f>
        <v>18166.999999999996</v>
      </c>
      <c r="S31" s="203">
        <v>0.71</v>
      </c>
      <c r="T31" s="204">
        <f>O31*S31*1000</f>
        <v>15924.160493827158</v>
      </c>
      <c r="U31" s="205">
        <v>38</v>
      </c>
      <c r="V31" s="205">
        <v>60</v>
      </c>
      <c r="W31" s="202">
        <v>26.71</v>
      </c>
      <c r="X31" s="200">
        <v>40.004093170166016</v>
      </c>
    </row>
    <row r="32" spans="1:24" ht="15.75" customHeight="1">
      <c r="A32" s="50">
        <v>26</v>
      </c>
      <c r="B32" s="34" t="s">
        <v>71</v>
      </c>
      <c r="C32" s="51">
        <v>82700</v>
      </c>
      <c r="D32" s="46">
        <v>243</v>
      </c>
      <c r="E32" s="39">
        <v>3</v>
      </c>
      <c r="F32" s="36">
        <f>D32*E32</f>
        <v>729</v>
      </c>
      <c r="G32" s="60">
        <v>5150</v>
      </c>
      <c r="H32" s="38">
        <f>G32*10/F32</f>
        <v>70.64471879286694</v>
      </c>
      <c r="I32" s="61">
        <v>31.99</v>
      </c>
      <c r="J32" s="38">
        <f>H32*I32/100</f>
        <v>22.59924554183813</v>
      </c>
      <c r="L32" s="50">
        <v>26</v>
      </c>
      <c r="M32" s="34" t="s">
        <v>71</v>
      </c>
      <c r="N32" s="201">
        <f>I32</f>
        <v>31.99</v>
      </c>
      <c r="O32" s="201">
        <f>J32</f>
        <v>22.59924554183813</v>
      </c>
      <c r="P32" s="202">
        <v>65.79</v>
      </c>
      <c r="Q32" s="203">
        <v>0.79</v>
      </c>
      <c r="R32" s="204">
        <f>O32*Q32*1000</f>
        <v>17853.403978052123</v>
      </c>
      <c r="S32" s="203">
        <v>0.69</v>
      </c>
      <c r="T32" s="204">
        <f>O32*S32*1000</f>
        <v>15593.479423868308</v>
      </c>
      <c r="U32" s="205">
        <v>45</v>
      </c>
      <c r="V32" s="205">
        <v>61</v>
      </c>
      <c r="W32" s="202">
        <v>28.51</v>
      </c>
      <c r="X32" s="200">
        <v>47.73189163208008</v>
      </c>
    </row>
    <row r="33" spans="1:24" ht="15.75" customHeight="1">
      <c r="A33" s="50">
        <v>27</v>
      </c>
      <c r="B33" s="48" t="s">
        <v>72</v>
      </c>
      <c r="C33" s="51"/>
      <c r="D33" s="46"/>
      <c r="E33" s="39"/>
      <c r="F33" s="36"/>
      <c r="G33" s="60"/>
      <c r="H33" s="38"/>
      <c r="I33" s="61"/>
      <c r="J33" s="38"/>
      <c r="L33" s="50">
        <v>27</v>
      </c>
      <c r="M33" s="48" t="s">
        <v>72</v>
      </c>
      <c r="N33" s="201"/>
      <c r="O33" s="201"/>
      <c r="P33" s="202"/>
      <c r="Q33" s="203"/>
      <c r="R33" s="204"/>
      <c r="S33" s="203"/>
      <c r="T33" s="204"/>
      <c r="U33" s="206"/>
      <c r="V33" s="206"/>
      <c r="W33" s="202"/>
      <c r="X33" s="202"/>
    </row>
    <row r="34" spans="1:24" ht="15.75" customHeight="1">
      <c r="A34" s="50">
        <v>28</v>
      </c>
      <c r="B34" s="53" t="s">
        <v>73</v>
      </c>
      <c r="C34" s="51"/>
      <c r="D34" s="46"/>
      <c r="E34" s="39"/>
      <c r="F34" s="36"/>
      <c r="G34" s="60"/>
      <c r="H34" s="38"/>
      <c r="I34" s="61"/>
      <c r="J34" s="38"/>
      <c r="L34" s="50">
        <v>28</v>
      </c>
      <c r="M34" s="53" t="s">
        <v>73</v>
      </c>
      <c r="N34" s="201"/>
      <c r="O34" s="201"/>
      <c r="P34" s="202"/>
      <c r="Q34" s="203"/>
      <c r="R34" s="204"/>
      <c r="S34" s="203"/>
      <c r="T34" s="204"/>
      <c r="U34" s="206"/>
      <c r="V34" s="206"/>
      <c r="W34" s="202"/>
      <c r="X34" s="202"/>
    </row>
    <row r="35" spans="1:24" ht="15.75" customHeight="1">
      <c r="A35" s="50">
        <v>29</v>
      </c>
      <c r="B35" s="54" t="s">
        <v>74</v>
      </c>
      <c r="C35" s="51"/>
      <c r="D35" s="46"/>
      <c r="E35" s="39"/>
      <c r="F35" s="36"/>
      <c r="G35" s="60"/>
      <c r="H35" s="38"/>
      <c r="I35" s="61"/>
      <c r="J35" s="38"/>
      <c r="L35" s="50">
        <v>29</v>
      </c>
      <c r="M35" s="54" t="s">
        <v>74</v>
      </c>
      <c r="N35" s="201"/>
      <c r="O35" s="201"/>
      <c r="P35" s="202"/>
      <c r="Q35" s="203"/>
      <c r="R35" s="204"/>
      <c r="S35" s="203"/>
      <c r="T35" s="204"/>
      <c r="U35" s="206"/>
      <c r="V35" s="206"/>
      <c r="W35" s="202"/>
      <c r="X35" s="202"/>
    </row>
    <row r="36" spans="1:24" ht="15">
      <c r="A36" s="50">
        <v>30</v>
      </c>
      <c r="B36" s="55" t="s">
        <v>75</v>
      </c>
      <c r="C36" s="51">
        <v>80000</v>
      </c>
      <c r="D36" s="63">
        <v>243</v>
      </c>
      <c r="E36" s="64">
        <v>3</v>
      </c>
      <c r="F36" s="36">
        <f>D36*E36</f>
        <v>729</v>
      </c>
      <c r="G36" s="60">
        <v>4700</v>
      </c>
      <c r="H36" s="38">
        <f>G36*10/F36</f>
        <v>64.4718792866941</v>
      </c>
      <c r="I36" s="65">
        <v>31.44</v>
      </c>
      <c r="J36" s="38">
        <f>H36*I36/100</f>
        <v>20.26995884773663</v>
      </c>
      <c r="L36" s="50">
        <v>30</v>
      </c>
      <c r="M36" s="55" t="s">
        <v>75</v>
      </c>
      <c r="N36" s="201">
        <f>I36</f>
        <v>31.44</v>
      </c>
      <c r="O36" s="201">
        <f>J36</f>
        <v>20.26995884773663</v>
      </c>
      <c r="P36" s="202">
        <v>60.69</v>
      </c>
      <c r="Q36" s="203">
        <v>0.78</v>
      </c>
      <c r="R36" s="204">
        <f>O36*Q36*1000</f>
        <v>15810.56790123457</v>
      </c>
      <c r="S36" s="203">
        <v>0.68</v>
      </c>
      <c r="T36" s="204">
        <f>O36*S36*1000</f>
        <v>13783.572016460908</v>
      </c>
      <c r="U36" s="205">
        <v>49</v>
      </c>
      <c r="V36" s="205">
        <v>62</v>
      </c>
      <c r="W36" s="202">
        <v>24.02</v>
      </c>
      <c r="X36" s="200">
        <v>52.59027099609375</v>
      </c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workbookViewId="0" topLeftCell="A1">
      <selection activeCell="P29" sqref="P29"/>
    </sheetView>
  </sheetViews>
  <sheetFormatPr defaultColWidth="9.00390625" defaultRowHeight="12.75"/>
  <cols>
    <col min="1" max="1" width="14.125" style="106" customWidth="1"/>
    <col min="2" max="2" width="17.875" style="106" customWidth="1"/>
    <col min="3" max="3" width="12.625" style="106" customWidth="1"/>
    <col min="4" max="4" width="12.75390625" style="111" customWidth="1"/>
    <col min="5" max="5" width="17.875" style="111" customWidth="1"/>
    <col min="6" max="6" width="16.75390625" style="106" customWidth="1"/>
    <col min="7" max="7" width="15.75390625" style="106" customWidth="1"/>
    <col min="8" max="8" width="15.875" style="106" customWidth="1"/>
    <col min="9" max="9" width="20.00390625" style="106" customWidth="1"/>
    <col min="10" max="16384" width="9.125" style="106" customWidth="1"/>
  </cols>
  <sheetData>
    <row r="1" spans="2:9" ht="22.5">
      <c r="B1" s="102" t="s">
        <v>192</v>
      </c>
      <c r="C1" s="102"/>
      <c r="D1" s="103"/>
      <c r="E1" s="103"/>
      <c r="F1" s="104"/>
      <c r="G1" s="104"/>
      <c r="H1" s="104"/>
      <c r="I1" s="105"/>
    </row>
    <row r="2" spans="2:9" ht="20.25">
      <c r="B2" s="107" t="s">
        <v>155</v>
      </c>
      <c r="C2" s="107"/>
      <c r="D2" s="103"/>
      <c r="E2" s="103"/>
      <c r="F2" s="104"/>
      <c r="G2" s="104"/>
      <c r="H2" s="104"/>
      <c r="I2" s="108"/>
    </row>
    <row r="3" spans="2:9" ht="20.25">
      <c r="B3" s="107" t="s">
        <v>156</v>
      </c>
      <c r="C3" s="107"/>
      <c r="D3" s="103"/>
      <c r="E3" s="103"/>
      <c r="F3" s="104"/>
      <c r="G3" s="104"/>
      <c r="H3" s="104"/>
      <c r="I3" s="105"/>
    </row>
    <row r="4" spans="2:9" ht="18" thickBot="1">
      <c r="B4" s="109" t="s">
        <v>157</v>
      </c>
      <c r="C4" s="110"/>
      <c r="I4" s="112"/>
    </row>
    <row r="5" spans="2:9" ht="17.25" customHeight="1">
      <c r="B5" s="113" t="s">
        <v>27</v>
      </c>
      <c r="C5" s="114" t="s">
        <v>158</v>
      </c>
      <c r="D5" s="114" t="s">
        <v>159</v>
      </c>
      <c r="E5" s="115" t="s">
        <v>160</v>
      </c>
      <c r="F5" s="116" t="s">
        <v>161</v>
      </c>
      <c r="G5" s="114" t="s">
        <v>162</v>
      </c>
      <c r="H5" s="114" t="s">
        <v>163</v>
      </c>
      <c r="I5" s="117" t="s">
        <v>164</v>
      </c>
    </row>
    <row r="6" spans="2:9" ht="16.5" customHeight="1" thickBot="1">
      <c r="B6" s="118" t="s">
        <v>13</v>
      </c>
      <c r="C6" s="119"/>
      <c r="D6" s="119" t="s">
        <v>165</v>
      </c>
      <c r="E6" s="120" t="s">
        <v>166</v>
      </c>
      <c r="F6" s="119" t="s">
        <v>167</v>
      </c>
      <c r="G6" s="119" t="s">
        <v>168</v>
      </c>
      <c r="H6" s="119" t="s">
        <v>169</v>
      </c>
      <c r="I6" s="121" t="s">
        <v>170</v>
      </c>
    </row>
    <row r="7" spans="2:9" ht="19.5" customHeight="1">
      <c r="B7" s="217" t="s">
        <v>196</v>
      </c>
      <c r="C7" s="218" t="s">
        <v>204</v>
      </c>
      <c r="D7" s="219">
        <f>COUNT('09-ISO-Kiszonka-ANFARM'!C9,'09-ISO-Kiszonka-SUTKOWSKI'!C9,'09-ISO-Kiszonka-KRASNODĘBSKI'!C9,'09-ISO-Kiszonka-KACZYŃSKI'!C9,'09-ISO-Kiszonka-BIEBRZA'!C9,'09-ISO-Kiszonka-PACZUSKI'!C9,'09-ISO-Kiszonka-NERWIKI'!C9,'09-ISO-Kiszonka-BAŁDY'!C9,'09-ISO-Kiszonka-BUKS'!C9,'09-ISO-Kiszonka-KOLWINY'!C9,'09-ISO-Kiszonka-GAJ'!C9,'09-ISO-Kiszonka-STEC'!C9,'09-ISO-Kiszonka-BAŁUCH'!C9,'09-ISO-Kiszonka-KARWIEŃSKIE'!C9,'09-ISO-Kiszonka-DANKO'!C9,'09-ISO-Kiszonka-SOUKUP'!C9,'09-ISO-Kiszonka-CYWIŃSKI'!C9,'09-ISO-Kiszonka-WITKOWO'!C9,'09-ISO-Kiszonka-SKRODZKI'!C9,'09-ISO-Kiszonka-WIŚNIEWSKI'!C9,'09-ISO-Kiszonka-PIECZULIS'!C9,'09-ISO-Kiszonka-LITWICKI'!C9,'09-ISO-Kiszonka-OLEKSIUK'!C9,'09-ISO-Kiszonka-CHLEBUS'!C9,'09-ISO-Kiszonka-DZIĘGIELEWSKA'!C9,'09-ISO-Kiszonka-KUCZYŃSKI'!C9,'09-ISO-Kiszonka-PUCIŁOWSKI'!C9,'09-ISO-Kiszonka-TODOROWSKI'!C9,'09-ISO-Kiszonka-UNIAGRO'!C9)</f>
        <v>9</v>
      </c>
      <c r="E7" s="219">
        <f>AVERAGE('09-ISO-Kiszonka-ANFARM'!C9,'09-ISO-Kiszonka-SUTKOWSKI'!C9,'09-ISO-Kiszonka-KRASNODĘBSKI'!C9,'09-ISO-Kiszonka-KACZYŃSKI'!C9,'09-ISO-Kiszonka-BIEBRZA'!C9,'09-ISO-Kiszonka-PACZUSKI'!C9,'09-ISO-Kiszonka-NERWIKI'!C9,'09-ISO-Kiszonka-BAŁDY'!C9,'09-ISO-Kiszonka-BUKS'!C9,'09-ISO-Kiszonka-KOLWINY'!C9,'09-ISO-Kiszonka-GAJ'!C9,'09-ISO-Kiszonka-STEC'!C9,'09-ISO-Kiszonka-BAŁUCH'!C9,'09-ISO-Kiszonka-KARWIEŃSKIE'!C9,'09-ISO-Kiszonka-DANKO'!C9,'09-ISO-Kiszonka-SOUKUP'!C9,'09-ISO-Kiszonka-CYWIŃSKI'!C9,'09-ISO-Kiszonka-WITKOWO'!C9,'09-ISO-Kiszonka-SKRODZKI'!C9,'09-ISO-Kiszonka-WIŚNIEWSKI'!C9,'09-ISO-Kiszonka-PIECZULIS'!C9,'09-ISO-Kiszonka-LITWICKI'!C9,'09-ISO-Kiszonka-OLEKSIUK'!C9,'09-ISO-Kiszonka-CHLEBUS'!C9,'09-ISO-Kiszonka-DZIĘGIELEWSKA'!C9,'09-ISO-Kiszonka-KUCZYŃSKI'!C9,'09-ISO-Kiszonka-PUCIŁOWSKI'!C9,'09-ISO-Kiszonka-TODOROWSKI'!C9,'09-ISO-Kiszonka-UNIAGRO'!C9)</f>
        <v>82889.11111111111</v>
      </c>
      <c r="F7" s="220">
        <f>AVERAGE('09-ISO-Kiszonka-ANFARM'!H9,'09-ISO-Kiszonka-SUTKOWSKI'!H9,'09-ISO-Kiszonka-KRASNODĘBSKI'!H9,'09-ISO-Kiszonka-KACZYŃSKI'!H9,'09-ISO-Kiszonka-BIEBRZA'!H9,'09-ISO-Kiszonka-PACZUSKI'!H9,'09-ISO-Kiszonka-NERWIKI'!H9,'09-ISO-Kiszonka-BAŁDY'!H9,'09-ISO-Kiszonka-BUKS'!H9,'09-ISO-Kiszonka-KOLWINY'!H9,'09-ISO-Kiszonka-GAJ'!H9,'09-ISO-Kiszonka-STEC'!H9,'09-ISO-Kiszonka-BAŁUCH'!H9,'09-ISO-Kiszonka-KARWIEŃSKIE'!H9,'09-ISO-Kiszonka-DANKO'!H9,'09-ISO-Kiszonka-SOUKUP'!H9,'09-ISO-Kiszonka-CYWIŃSKI'!H9,'09-ISO-Kiszonka-WITKOWO'!H9,'09-ISO-Kiszonka-SKRODZKI'!H9,'09-ISO-Kiszonka-WIŚNIEWSKI'!H9,'09-ISO-Kiszonka-PIECZULIS'!H9,'09-ISO-Kiszonka-LITWICKI'!H9,'09-ISO-Kiszonka-OLEKSIUK'!H9,'09-ISO-Kiszonka-CHLEBUS'!H9,'09-ISO-Kiszonka-DZIĘGIELEWSKA'!H9,'09-ISO-Kiszonka-KUCZYŃSKI'!H9,'09-ISO-Kiszonka-PUCIŁOWSKI'!H9,'09-ISO-Kiszonka-TODOROWSKI'!H9,'09-ISO-Kiszonka-UNIAGRO'!H9)</f>
        <v>47.43200972690777</v>
      </c>
      <c r="G7" s="220">
        <f>AVERAGE('09-ISO-Kiszonka-ANFARM'!I9,'09-ISO-Kiszonka-SUTKOWSKI'!I9,'09-ISO-Kiszonka-KRASNODĘBSKI'!I9,'09-ISO-Kiszonka-KACZYŃSKI'!I9,'09-ISO-Kiszonka-BIEBRZA'!I9,'09-ISO-Kiszonka-PACZUSKI'!I9,'09-ISO-Kiszonka-NERWIKI'!I9,'09-ISO-Kiszonka-BAŁDY'!I9,'09-ISO-Kiszonka-BUKS'!I9,'09-ISO-Kiszonka-KOLWINY'!I9,'09-ISO-Kiszonka-GAJ'!I9,'09-ISO-Kiszonka-STEC'!I9,'09-ISO-Kiszonka-BAŁUCH'!I9,'09-ISO-Kiszonka-KARWIEŃSKIE'!I9,'09-ISO-Kiszonka-DANKO'!I9,'09-ISO-Kiszonka-SOUKUP'!I9,'09-ISO-Kiszonka-CYWIŃSKI'!I9,'09-ISO-Kiszonka-WITKOWO'!I9,'09-ISO-Kiszonka-SKRODZKI'!I9,'09-ISO-Kiszonka-WIŚNIEWSKI'!I9,'09-ISO-Kiszonka-PIECZULIS'!I9,'09-ISO-Kiszonka-LITWICKI'!I9,'09-ISO-Kiszonka-OLEKSIUK'!I9,'09-ISO-Kiszonka-CHLEBUS'!I9,'09-ISO-Kiszonka-DZIĘGIELEWSKA'!I9,'09-ISO-Kiszonka-KUCZYŃSKI'!I9,'09-ISO-Kiszonka-PUCIŁOWSKI'!I9,'09-ISO-Kiszonka-TODOROWSKI'!I9,'09-ISO-Kiszonka-UNIAGRO'!I9)</f>
        <v>41.14888888888889</v>
      </c>
      <c r="H7" s="220">
        <f>AVERAGE('09-ISO-Kiszonka-ANFARM'!J9,'09-ISO-Kiszonka-SUTKOWSKI'!J9,'09-ISO-Kiszonka-KRASNODĘBSKI'!J9,'09-ISO-Kiszonka-KACZYŃSKI'!J9,'09-ISO-Kiszonka-BIEBRZA'!J9,'09-ISO-Kiszonka-PACZUSKI'!J9,'09-ISO-Kiszonka-NERWIKI'!J9,'09-ISO-Kiszonka-BAŁDY'!J9,'09-ISO-Kiszonka-BUKS'!J9,'09-ISO-Kiszonka-KOLWINY'!J9,'09-ISO-Kiszonka-GAJ'!J9,'09-ISO-Kiszonka-STEC'!J9,'09-ISO-Kiszonka-BAŁUCH'!J9,'09-ISO-Kiszonka-KARWIEŃSKIE'!J9,'09-ISO-Kiszonka-DANKO'!J9,'09-ISO-Kiszonka-SOUKUP'!J9,'09-ISO-Kiszonka-CYWIŃSKI'!J9,'09-ISO-Kiszonka-WITKOWO'!J9,'09-ISO-Kiszonka-SKRODZKI'!J9,'09-ISO-Kiszonka-WIŚNIEWSKI'!J9,'09-ISO-Kiszonka-PIECZULIS'!J9,'09-ISO-Kiszonka-LITWICKI'!J9,'09-ISO-Kiszonka-OLEKSIUK'!J9,'09-ISO-Kiszonka-CHLEBUS'!J9,'09-ISO-Kiszonka-DZIĘGIELEWSKA'!J9,'09-ISO-Kiszonka-KUCZYŃSKI'!J9,'09-ISO-Kiszonka-PUCIŁOWSKI'!J9,'09-ISO-Kiszonka-TODOROWSKI'!J9,'09-ISO-Kiszonka-UNIAGRO'!J9)</f>
        <v>19.144217410883243</v>
      </c>
      <c r="I7" s="221">
        <f>MAX('09-ISO-Kiszonka-ANFARM'!J9,'09-ISO-Kiszonka-SUTKOWSKI'!J9,'09-ISO-Kiszonka-KRASNODĘBSKI'!J9,'09-ISO-Kiszonka-KACZYŃSKI'!J9,'09-ISO-Kiszonka-BIEBRZA'!J9,'09-ISO-Kiszonka-PACZUSKI'!J9,'09-ISO-Kiszonka-NERWIKI'!J9,'09-ISO-Kiszonka-BAŁDY'!J9,'09-ISO-Kiszonka-BUKS'!J9,'09-ISO-Kiszonka-KOLWINY'!J9,'09-ISO-Kiszonka-GAJ'!J9,'09-ISO-Kiszonka-STEC'!J9,'09-ISO-Kiszonka-BAŁUCH'!J9,'09-ISO-Kiszonka-KARWIEŃSKIE'!J9,'09-ISO-Kiszonka-DANKO'!J9,'09-ISO-Kiszonka-SOUKUP'!J9,'09-ISO-Kiszonka-CYWIŃSKI'!J9,'09-ISO-Kiszonka-WITKOWO'!J9,'09-ISO-Kiszonka-SKRODZKI'!J9,'09-ISO-Kiszonka-WIŚNIEWSKI'!J9,'09-ISO-Kiszonka-PIECZULIS'!J9,'09-ISO-Kiszonka-LITWICKI'!J9,'09-ISO-Kiszonka-OLEKSIUK'!J9,'09-ISO-Kiszonka-CHLEBUS'!J9,'09-ISO-Kiszonka-DZIĘGIELEWSKA'!J9,'09-ISO-Kiszonka-KUCZYŃSKI'!J9,'09-ISO-Kiszonka-PUCIŁOWSKI'!J9,'09-ISO-Kiszonka-TODOROWSKI'!J9,'09-ISO-Kiszonka-UNIAGRO'!J9)</f>
        <v>25.063484848484844</v>
      </c>
    </row>
    <row r="8" spans="2:9" ht="19.5" customHeight="1">
      <c r="B8" s="222" t="s">
        <v>171</v>
      </c>
      <c r="C8" s="125">
        <v>230</v>
      </c>
      <c r="D8" s="122">
        <f>COUNT('09-ISO-Kiszonka-ANFARM'!C10,'09-ISO-Kiszonka-SUTKOWSKI'!C10,'09-ISO-Kiszonka-KRASNODĘBSKI'!C10,'09-ISO-Kiszonka-KACZYŃSKI'!C10,'09-ISO-Kiszonka-BIEBRZA'!C10,'09-ISO-Kiszonka-PACZUSKI'!C10,'09-ISO-Kiszonka-NERWIKI'!C10,'09-ISO-Kiszonka-BAŁDY'!C10,'09-ISO-Kiszonka-BUKS'!C10,'09-ISO-Kiszonka-KOLWINY'!C10,'09-ISO-Kiszonka-GAJ'!C10,'09-ISO-Kiszonka-STEC'!C10,'09-ISO-Kiszonka-BAŁUCH'!C10,'09-ISO-Kiszonka-KARWIEŃSKIE'!C10,'09-ISO-Kiszonka-DANKO'!C10,'09-ISO-Kiszonka-SOUKUP'!C10,'09-ISO-Kiszonka-CYWIŃSKI'!C10,'09-ISO-Kiszonka-WITKOWO'!C10,'09-ISO-Kiszonka-SKRODZKI'!C10,'09-ISO-Kiszonka-WIŚNIEWSKI'!C10,'09-ISO-Kiszonka-PIECZULIS'!C10,'09-ISO-Kiszonka-LITWICKI'!C10,'09-ISO-Kiszonka-OLEKSIUK'!C10,'09-ISO-Kiszonka-CHLEBUS'!C10,'09-ISO-Kiszonka-DZIĘGIELEWSKA'!C10,'09-ISO-Kiszonka-KUCZYŃSKI'!C10,'09-ISO-Kiszonka-PUCIŁOWSKI'!C10,'09-ISO-Kiszonka-TODOROWSKI'!C10,'09-ISO-Kiszonka-UNIAGRO'!C10)</f>
        <v>14</v>
      </c>
      <c r="E8" s="122">
        <f>AVERAGE('09-ISO-Kiszonka-ANFARM'!C10,'09-ISO-Kiszonka-SUTKOWSKI'!C10,'09-ISO-Kiszonka-KRASNODĘBSKI'!C10,'09-ISO-Kiszonka-KACZYŃSKI'!C10,'09-ISO-Kiszonka-BIEBRZA'!C10,'09-ISO-Kiszonka-PACZUSKI'!C10,'09-ISO-Kiszonka-NERWIKI'!C10,'09-ISO-Kiszonka-BAŁDY'!C10,'09-ISO-Kiszonka-BUKS'!C10,'09-ISO-Kiszonka-KOLWINY'!C10,'09-ISO-Kiszonka-GAJ'!C10,'09-ISO-Kiszonka-STEC'!C10,'09-ISO-Kiszonka-BAŁUCH'!C10,'09-ISO-Kiszonka-KARWIEŃSKIE'!C10,'09-ISO-Kiszonka-DANKO'!C10,'09-ISO-Kiszonka-SOUKUP'!C10,'09-ISO-Kiszonka-CYWIŃSKI'!C10,'09-ISO-Kiszonka-WITKOWO'!C10,'09-ISO-Kiszonka-SKRODZKI'!C10,'09-ISO-Kiszonka-WIŚNIEWSKI'!C10,'09-ISO-Kiszonka-PIECZULIS'!C10,'09-ISO-Kiszonka-LITWICKI'!C10,'09-ISO-Kiszonka-OLEKSIUK'!C10,'09-ISO-Kiszonka-CHLEBUS'!C10,'09-ISO-Kiszonka-DZIĘGIELEWSKA'!C10,'09-ISO-Kiszonka-KUCZYŃSKI'!C10,'09-ISO-Kiszonka-PUCIŁOWSKI'!C10,'09-ISO-Kiszonka-TODOROWSKI'!C10,'09-ISO-Kiszonka-UNIAGRO'!C10)</f>
        <v>85116.85714285714</v>
      </c>
      <c r="F8" s="123">
        <f>AVERAGE('09-ISO-Kiszonka-ANFARM'!H10,'09-ISO-Kiszonka-SUTKOWSKI'!H10,'09-ISO-Kiszonka-KRASNODĘBSKI'!H10,'09-ISO-Kiszonka-KACZYŃSKI'!H10,'09-ISO-Kiszonka-BIEBRZA'!H10,'09-ISO-Kiszonka-PACZUSKI'!H10,'09-ISO-Kiszonka-NERWIKI'!H10,'09-ISO-Kiszonka-BAŁDY'!H10,'09-ISO-Kiszonka-BUKS'!H10,'09-ISO-Kiszonka-KOLWINY'!H10,'09-ISO-Kiszonka-GAJ'!H10,'09-ISO-Kiszonka-STEC'!H10,'09-ISO-Kiszonka-BAŁUCH'!H10,'09-ISO-Kiszonka-KARWIEŃSKIE'!H10,'09-ISO-Kiszonka-DANKO'!H10,'09-ISO-Kiszonka-SOUKUP'!H10,'09-ISO-Kiszonka-CYWIŃSKI'!H10,'09-ISO-Kiszonka-WITKOWO'!H10,'09-ISO-Kiszonka-SKRODZKI'!H10,'09-ISO-Kiszonka-WIŚNIEWSKI'!H10,'09-ISO-Kiszonka-PIECZULIS'!H10,'09-ISO-Kiszonka-LITWICKI'!H10,'09-ISO-Kiszonka-OLEKSIUK'!H10,'09-ISO-Kiszonka-CHLEBUS'!H10,'09-ISO-Kiszonka-DZIĘGIELEWSKA'!H10,'09-ISO-Kiszonka-KUCZYŃSKI'!H10,'09-ISO-Kiszonka-PUCIŁOWSKI'!H10,'09-ISO-Kiszonka-TODOROWSKI'!H10,'09-ISO-Kiszonka-UNIAGRO'!H10)</f>
        <v>43.835908259863764</v>
      </c>
      <c r="G8" s="123">
        <f>AVERAGE('09-ISO-Kiszonka-ANFARM'!I10,'09-ISO-Kiszonka-SUTKOWSKI'!I10,'09-ISO-Kiszonka-KRASNODĘBSKI'!I10,'09-ISO-Kiszonka-KACZYŃSKI'!I10,'09-ISO-Kiszonka-BIEBRZA'!I10,'09-ISO-Kiszonka-PACZUSKI'!I10,'09-ISO-Kiszonka-NERWIKI'!I10,'09-ISO-Kiszonka-BAŁDY'!I10,'09-ISO-Kiszonka-BUKS'!I10,'09-ISO-Kiszonka-KOLWINY'!I10,'09-ISO-Kiszonka-GAJ'!I10,'09-ISO-Kiszonka-STEC'!I10,'09-ISO-Kiszonka-BAŁUCH'!I10,'09-ISO-Kiszonka-KARWIEŃSKIE'!I10,'09-ISO-Kiszonka-DANKO'!I10,'09-ISO-Kiszonka-SOUKUP'!I10,'09-ISO-Kiszonka-CYWIŃSKI'!I10,'09-ISO-Kiszonka-WITKOWO'!I10,'09-ISO-Kiszonka-SKRODZKI'!I10,'09-ISO-Kiszonka-WIŚNIEWSKI'!I10,'09-ISO-Kiszonka-PIECZULIS'!I10,'09-ISO-Kiszonka-LITWICKI'!I10,'09-ISO-Kiszonka-OLEKSIUK'!I10,'09-ISO-Kiszonka-CHLEBUS'!I10,'09-ISO-Kiszonka-DZIĘGIELEWSKA'!I10,'09-ISO-Kiszonka-KUCZYŃSKI'!I10,'09-ISO-Kiszonka-PUCIŁOWSKI'!I10,'09-ISO-Kiszonka-TODOROWSKI'!I10,'09-ISO-Kiszonka-UNIAGRO'!I10)</f>
        <v>37.93785714285714</v>
      </c>
      <c r="H8" s="123">
        <f>AVERAGE('09-ISO-Kiszonka-ANFARM'!J10,'09-ISO-Kiszonka-SUTKOWSKI'!J10,'09-ISO-Kiszonka-KRASNODĘBSKI'!J10,'09-ISO-Kiszonka-KACZYŃSKI'!J10,'09-ISO-Kiszonka-BIEBRZA'!J10,'09-ISO-Kiszonka-PACZUSKI'!J10,'09-ISO-Kiszonka-NERWIKI'!J10,'09-ISO-Kiszonka-BAŁDY'!J10,'09-ISO-Kiszonka-BUKS'!J10,'09-ISO-Kiszonka-KOLWINY'!J10,'09-ISO-Kiszonka-GAJ'!J10,'09-ISO-Kiszonka-STEC'!J10,'09-ISO-Kiszonka-BAŁUCH'!J10,'09-ISO-Kiszonka-KARWIEŃSKIE'!J10,'09-ISO-Kiszonka-DANKO'!J10,'09-ISO-Kiszonka-SOUKUP'!J10,'09-ISO-Kiszonka-CYWIŃSKI'!J10,'09-ISO-Kiszonka-WITKOWO'!J10,'09-ISO-Kiszonka-SKRODZKI'!J10,'09-ISO-Kiszonka-WIŚNIEWSKI'!J10,'09-ISO-Kiszonka-PIECZULIS'!J10,'09-ISO-Kiszonka-LITWICKI'!J10,'09-ISO-Kiszonka-OLEKSIUK'!J10,'09-ISO-Kiszonka-CHLEBUS'!J10,'09-ISO-Kiszonka-DZIĘGIELEWSKA'!J10,'09-ISO-Kiszonka-KUCZYŃSKI'!J10,'09-ISO-Kiszonka-PUCIŁOWSKI'!J10,'09-ISO-Kiszonka-TODOROWSKI'!J10,'09-ISO-Kiszonka-UNIAGRO'!J10)</f>
        <v>16.3902306064797</v>
      </c>
      <c r="I8" s="223">
        <f>MAX('09-ISO-Kiszonka-ANFARM'!J10,'09-ISO-Kiszonka-SUTKOWSKI'!J10,'09-ISO-Kiszonka-KRASNODĘBSKI'!J10,'09-ISO-Kiszonka-KACZYŃSKI'!J10,'09-ISO-Kiszonka-BIEBRZA'!J10,'09-ISO-Kiszonka-PACZUSKI'!J10,'09-ISO-Kiszonka-NERWIKI'!J10,'09-ISO-Kiszonka-BAŁDY'!J10,'09-ISO-Kiszonka-BUKS'!J10,'09-ISO-Kiszonka-KOLWINY'!J10,'09-ISO-Kiszonka-GAJ'!J10,'09-ISO-Kiszonka-STEC'!J10,'09-ISO-Kiszonka-BAŁUCH'!J10,'09-ISO-Kiszonka-KARWIEŃSKIE'!J10,'09-ISO-Kiszonka-DANKO'!J10,'09-ISO-Kiszonka-SOUKUP'!J10,'09-ISO-Kiszonka-CYWIŃSKI'!J10,'09-ISO-Kiszonka-WITKOWO'!J10,'09-ISO-Kiszonka-SKRODZKI'!J10,'09-ISO-Kiszonka-WIŚNIEWSKI'!J10,'09-ISO-Kiszonka-PIECZULIS'!J10,'09-ISO-Kiszonka-LITWICKI'!J10,'09-ISO-Kiszonka-OLEKSIUK'!J10,'09-ISO-Kiszonka-CHLEBUS'!J10,'09-ISO-Kiszonka-DZIĘGIELEWSKA'!J10,'09-ISO-Kiszonka-KUCZYŃSKI'!J10,'09-ISO-Kiszonka-PUCIŁOWSKI'!J10,'09-ISO-Kiszonka-TODOROWSKI'!J10,'09-ISO-Kiszonka-UNIAGRO'!J10)</f>
        <v>22.835833333333333</v>
      </c>
    </row>
    <row r="9" spans="2:10" ht="19.5" customHeight="1">
      <c r="B9" s="224" t="s">
        <v>197</v>
      </c>
      <c r="C9" s="124">
        <v>220</v>
      </c>
      <c r="D9" s="122">
        <f>COUNT('09-ISO-Kiszonka-ANFARM'!C12,'09-ISO-Kiszonka-SUTKOWSKI'!C12,'09-ISO-Kiszonka-KRASNODĘBSKI'!C12,'09-ISO-Kiszonka-KACZYŃSKI'!C12,'09-ISO-Kiszonka-BIEBRZA'!C12,'09-ISO-Kiszonka-PACZUSKI'!C12,'09-ISO-Kiszonka-NERWIKI'!C12,'09-ISO-Kiszonka-BAŁDY'!C12,'09-ISO-Kiszonka-BUKS'!C12,'09-ISO-Kiszonka-KOLWINY'!C12,'09-ISO-Kiszonka-GAJ'!C12,'09-ISO-Kiszonka-STEC'!C12,'09-ISO-Kiszonka-BAŁUCH'!C12,'09-ISO-Kiszonka-KARWIEŃSKIE'!C12,'09-ISO-Kiszonka-DANKO'!C12,'09-ISO-Kiszonka-SOUKUP'!C12,'09-ISO-Kiszonka-CYWIŃSKI'!C12,'09-ISO-Kiszonka-WITKOWO'!C12,'09-ISO-Kiszonka-SKRODZKI'!C12,'09-ISO-Kiszonka-WIŚNIEWSKI'!C12,'09-ISO-Kiszonka-PIECZULIS'!C12,'09-ISO-Kiszonka-LITWICKI'!C12,'09-ISO-Kiszonka-OLEKSIUK'!C12,'09-ISO-Kiszonka-CHLEBUS'!C12,'09-ISO-Kiszonka-DZIĘGIELEWSKA'!C12,'09-ISO-Kiszonka-KUCZYŃSKI'!C12,'09-ISO-Kiszonka-PUCIŁOWSKI'!C12,'09-ISO-Kiszonka-TODOROWSKI'!C12,'09-ISO-Kiszonka-UNIAGRO'!C12)</f>
        <v>11</v>
      </c>
      <c r="E9" s="122">
        <f>AVERAGE('09-ISO-Kiszonka-ANFARM'!C12,'09-ISO-Kiszonka-SUTKOWSKI'!C12,'09-ISO-Kiszonka-KRASNODĘBSKI'!C12,'09-ISO-Kiszonka-KACZYŃSKI'!C12,'09-ISO-Kiszonka-BIEBRZA'!C12,'09-ISO-Kiszonka-PACZUSKI'!C12,'09-ISO-Kiszonka-NERWIKI'!C12,'09-ISO-Kiszonka-BAŁDY'!C12,'09-ISO-Kiszonka-BUKS'!C12,'09-ISO-Kiszonka-KOLWINY'!C12,'09-ISO-Kiszonka-GAJ'!C12,'09-ISO-Kiszonka-STEC'!C12,'09-ISO-Kiszonka-BAŁUCH'!C12,'09-ISO-Kiszonka-KARWIEŃSKIE'!C12,'09-ISO-Kiszonka-DANKO'!C12,'09-ISO-Kiszonka-SOUKUP'!C12,'09-ISO-Kiszonka-CYWIŃSKI'!C12,'09-ISO-Kiszonka-WITKOWO'!C12,'09-ISO-Kiszonka-SKRODZKI'!C12,'09-ISO-Kiszonka-WIŚNIEWSKI'!C12,'09-ISO-Kiszonka-PIECZULIS'!C12,'09-ISO-Kiszonka-LITWICKI'!C12,'09-ISO-Kiszonka-OLEKSIUK'!C12,'09-ISO-Kiszonka-CHLEBUS'!C12,'09-ISO-Kiszonka-DZIĘGIELEWSKA'!C12,'09-ISO-Kiszonka-KUCZYŃSKI'!C12,'09-ISO-Kiszonka-PUCIŁOWSKI'!C12,'09-ISO-Kiszonka-TODOROWSKI'!C12,'09-ISO-Kiszonka-UNIAGRO'!C12)</f>
        <v>82363.63636363637</v>
      </c>
      <c r="F9" s="123">
        <f>AVERAGE('09-ISO-Kiszonka-ANFARM'!H12,'09-ISO-Kiszonka-SUTKOWSKI'!H12,'09-ISO-Kiszonka-KRASNODĘBSKI'!H12,'09-ISO-Kiszonka-KACZYŃSKI'!H12,'09-ISO-Kiszonka-BIEBRZA'!H12,'09-ISO-Kiszonka-PACZUSKI'!H12,'09-ISO-Kiszonka-NERWIKI'!H12,'09-ISO-Kiszonka-BAŁDY'!H12,'09-ISO-Kiszonka-BUKS'!H12,'09-ISO-Kiszonka-KOLWINY'!H12,'09-ISO-Kiszonka-GAJ'!H12,'09-ISO-Kiszonka-STEC'!H12,'09-ISO-Kiszonka-BAŁUCH'!H12,'09-ISO-Kiszonka-KARWIEŃSKIE'!H12,'09-ISO-Kiszonka-DANKO'!H12,'09-ISO-Kiszonka-SOUKUP'!H12,'09-ISO-Kiszonka-CYWIŃSKI'!H12,'09-ISO-Kiszonka-WITKOWO'!H12,'09-ISO-Kiszonka-SKRODZKI'!H12,'09-ISO-Kiszonka-WIŚNIEWSKI'!H12,'09-ISO-Kiszonka-PIECZULIS'!H12,'09-ISO-Kiszonka-LITWICKI'!H12,'09-ISO-Kiszonka-OLEKSIUK'!H12,'09-ISO-Kiszonka-CHLEBUS'!H12,'09-ISO-Kiszonka-DZIĘGIELEWSKA'!H12,'09-ISO-Kiszonka-KUCZYŃSKI'!H12,'09-ISO-Kiszonka-PUCIŁOWSKI'!H12,'09-ISO-Kiszonka-TODOROWSKI'!H12,'09-ISO-Kiszonka-UNIAGRO'!H12)</f>
        <v>48.78252992386108</v>
      </c>
      <c r="G9" s="123">
        <f>AVERAGE('09-ISO-Kiszonka-ANFARM'!I12,'09-ISO-Kiszonka-SUTKOWSKI'!I12,'09-ISO-Kiszonka-KRASNODĘBSKI'!I12,'09-ISO-Kiszonka-KACZYŃSKI'!I12,'09-ISO-Kiszonka-BIEBRZA'!I12,'09-ISO-Kiszonka-PACZUSKI'!I12,'09-ISO-Kiszonka-NERWIKI'!I12,'09-ISO-Kiszonka-BAŁDY'!I12,'09-ISO-Kiszonka-BUKS'!I12,'09-ISO-Kiszonka-KOLWINY'!I12,'09-ISO-Kiszonka-GAJ'!I12,'09-ISO-Kiszonka-STEC'!I12,'09-ISO-Kiszonka-BAŁUCH'!I12,'09-ISO-Kiszonka-KARWIEŃSKIE'!I12,'09-ISO-Kiszonka-DANKO'!I12,'09-ISO-Kiszonka-SOUKUP'!I12,'09-ISO-Kiszonka-CYWIŃSKI'!I12,'09-ISO-Kiszonka-WITKOWO'!I12,'09-ISO-Kiszonka-SKRODZKI'!I12,'09-ISO-Kiszonka-WIŚNIEWSKI'!I12,'09-ISO-Kiszonka-PIECZULIS'!I12,'09-ISO-Kiszonka-LITWICKI'!I12,'09-ISO-Kiszonka-OLEKSIUK'!I12,'09-ISO-Kiszonka-CHLEBUS'!I12,'09-ISO-Kiszonka-DZIĘGIELEWSKA'!I12,'09-ISO-Kiszonka-KUCZYŃSKI'!I12,'09-ISO-Kiszonka-PUCIŁOWSKI'!I12,'09-ISO-Kiszonka-TODOROWSKI'!I12,'09-ISO-Kiszonka-UNIAGRO'!I12)</f>
        <v>38.17454545454545</v>
      </c>
      <c r="H9" s="123">
        <f>AVERAGE('09-ISO-Kiszonka-ANFARM'!J12,'09-ISO-Kiszonka-SUTKOWSKI'!J12,'09-ISO-Kiszonka-KRASNODĘBSKI'!J12,'09-ISO-Kiszonka-KACZYŃSKI'!J12,'09-ISO-Kiszonka-BIEBRZA'!J12,'09-ISO-Kiszonka-PACZUSKI'!J12,'09-ISO-Kiszonka-NERWIKI'!J12,'09-ISO-Kiszonka-BAŁDY'!J12,'09-ISO-Kiszonka-BUKS'!J12,'09-ISO-Kiszonka-KOLWINY'!J12,'09-ISO-Kiszonka-GAJ'!J12,'09-ISO-Kiszonka-STEC'!J12,'09-ISO-Kiszonka-BAŁUCH'!J12,'09-ISO-Kiszonka-KARWIEŃSKIE'!J12,'09-ISO-Kiszonka-DANKO'!J12,'09-ISO-Kiszonka-SOUKUP'!J12,'09-ISO-Kiszonka-CYWIŃSKI'!J12,'09-ISO-Kiszonka-WITKOWO'!J12,'09-ISO-Kiszonka-SKRODZKI'!J12,'09-ISO-Kiszonka-WIŚNIEWSKI'!J12,'09-ISO-Kiszonka-PIECZULIS'!J12,'09-ISO-Kiszonka-LITWICKI'!J12,'09-ISO-Kiszonka-OLEKSIUK'!J12,'09-ISO-Kiszonka-CHLEBUS'!J12,'09-ISO-Kiszonka-DZIĘGIELEWSKA'!J12,'09-ISO-Kiszonka-KUCZYŃSKI'!J12,'09-ISO-Kiszonka-PUCIŁOWSKI'!J12,'09-ISO-Kiszonka-TODOROWSKI'!J12,'09-ISO-Kiszonka-UNIAGRO'!J12)</f>
        <v>18.521666830045312</v>
      </c>
      <c r="I9" s="223">
        <f>MAX('09-ISO-Kiszonka-ANFARM'!J12,'09-ISO-Kiszonka-SUTKOWSKI'!J12,'09-ISO-Kiszonka-KRASNODĘBSKI'!J12,'09-ISO-Kiszonka-KACZYŃSKI'!J12,'09-ISO-Kiszonka-BIEBRZA'!J12,'09-ISO-Kiszonka-PACZUSKI'!J12,'09-ISO-Kiszonka-NERWIKI'!J12,'09-ISO-Kiszonka-BAŁDY'!J12,'09-ISO-Kiszonka-BUKS'!J12,'09-ISO-Kiszonka-KOLWINY'!J12,'09-ISO-Kiszonka-GAJ'!J12,'09-ISO-Kiszonka-STEC'!J12,'09-ISO-Kiszonka-BAŁUCH'!J12,'09-ISO-Kiszonka-KARWIEŃSKIE'!J12,'09-ISO-Kiszonka-DANKO'!J12,'09-ISO-Kiszonka-SOUKUP'!J12,'09-ISO-Kiszonka-CYWIŃSKI'!J12,'09-ISO-Kiszonka-WITKOWO'!J12,'09-ISO-Kiszonka-SKRODZKI'!J12,'09-ISO-Kiszonka-WIŚNIEWSKI'!J12,'09-ISO-Kiszonka-PIECZULIS'!J12,'09-ISO-Kiszonka-LITWICKI'!J12,'09-ISO-Kiszonka-OLEKSIUK'!J12,'09-ISO-Kiszonka-CHLEBUS'!J12,'09-ISO-Kiszonka-DZIĘGIELEWSKA'!J12,'09-ISO-Kiszonka-KUCZYŃSKI'!J12,'09-ISO-Kiszonka-PUCIŁOWSKI'!J12,'09-ISO-Kiszonka-TODOROWSKI'!J12,'09-ISO-Kiszonka-UNIAGRO'!J12)</f>
        <v>24.881363636363634</v>
      </c>
      <c r="J9" s="128"/>
    </row>
    <row r="10" spans="2:10" ht="19.5" customHeight="1">
      <c r="B10" s="225" t="s">
        <v>172</v>
      </c>
      <c r="C10" s="127">
        <v>230</v>
      </c>
      <c r="D10" s="212">
        <f>COUNT('09-ISO-Kiszonka-ANFARM'!C13,'09-ISO-Kiszonka-SUTKOWSKI'!C13,'09-ISO-Kiszonka-KRASNODĘBSKI'!C13,'09-ISO-Kiszonka-KACZYŃSKI'!C13,'09-ISO-Kiszonka-BIEBRZA'!C13,'09-ISO-Kiszonka-PACZUSKI'!C13,'09-ISO-Kiszonka-NERWIKI'!C13,'09-ISO-Kiszonka-BAŁDY'!C13,'09-ISO-Kiszonka-BUKS'!C13,'09-ISO-Kiszonka-KOLWINY'!C13,'09-ISO-Kiszonka-GAJ'!C13,'09-ISO-Kiszonka-STEC'!C13,'09-ISO-Kiszonka-BAŁUCH'!C13,'09-ISO-Kiszonka-KARWIEŃSKIE'!C13,'09-ISO-Kiszonka-DANKO'!C13,'09-ISO-Kiszonka-SOUKUP'!C13,'09-ISO-Kiszonka-CYWIŃSKI'!C13,'09-ISO-Kiszonka-WITKOWO'!C13,'09-ISO-Kiszonka-SKRODZKI'!C13,'09-ISO-Kiszonka-WIŚNIEWSKI'!C13,'09-ISO-Kiszonka-PIECZULIS'!C13,'09-ISO-Kiszonka-LITWICKI'!C13,'09-ISO-Kiszonka-OLEKSIUK'!C13,'09-ISO-Kiszonka-CHLEBUS'!C13,'09-ISO-Kiszonka-DZIĘGIELEWSKA'!C13,'09-ISO-Kiszonka-KUCZYŃSKI'!C13,'09-ISO-Kiszonka-PUCIŁOWSKI'!C13,'09-ISO-Kiszonka-TODOROWSKI'!C13,'09-ISO-Kiszonka-UNIAGRO'!C13)</f>
        <v>14</v>
      </c>
      <c r="E10" s="212">
        <f>AVERAGE('09-ISO-Kiszonka-ANFARM'!C13,'09-ISO-Kiszonka-SUTKOWSKI'!C13,'09-ISO-Kiszonka-KRASNODĘBSKI'!C13,'09-ISO-Kiszonka-KACZYŃSKI'!C13,'09-ISO-Kiszonka-BIEBRZA'!C13,'09-ISO-Kiszonka-PACZUSKI'!C13,'09-ISO-Kiszonka-NERWIKI'!C13,'09-ISO-Kiszonka-BAŁDY'!C13,'09-ISO-Kiszonka-BUKS'!C13,'09-ISO-Kiszonka-KOLWINY'!C13,'09-ISO-Kiszonka-GAJ'!C13,'09-ISO-Kiszonka-STEC'!C13,'09-ISO-Kiszonka-BAŁUCH'!C13,'09-ISO-Kiszonka-KARWIEŃSKIE'!C13,'09-ISO-Kiszonka-DANKO'!C13,'09-ISO-Kiszonka-SOUKUP'!C13,'09-ISO-Kiszonka-CYWIŃSKI'!C13,'09-ISO-Kiszonka-WITKOWO'!C13,'09-ISO-Kiszonka-SKRODZKI'!C13,'09-ISO-Kiszonka-WIŚNIEWSKI'!C13,'09-ISO-Kiszonka-PIECZULIS'!C13,'09-ISO-Kiszonka-LITWICKI'!C13,'09-ISO-Kiszonka-OLEKSIUK'!C13,'09-ISO-Kiszonka-CHLEBUS'!C13,'09-ISO-Kiszonka-DZIĘGIELEWSKA'!C13,'09-ISO-Kiszonka-KUCZYŃSKI'!C13,'09-ISO-Kiszonka-PUCIŁOWSKI'!C13,'09-ISO-Kiszonka-TODOROWSKI'!C13,'09-ISO-Kiszonka-UNIAGRO'!C13)</f>
        <v>85264.42857142857</v>
      </c>
      <c r="F10" s="213">
        <f>AVERAGE('09-ISO-Kiszonka-ANFARM'!H13,'09-ISO-Kiszonka-SUTKOWSKI'!H13,'09-ISO-Kiszonka-KRASNODĘBSKI'!H13,'09-ISO-Kiszonka-KACZYŃSKI'!H13,'09-ISO-Kiszonka-BIEBRZA'!H13,'09-ISO-Kiszonka-PACZUSKI'!H13,'09-ISO-Kiszonka-NERWIKI'!H13,'09-ISO-Kiszonka-BAŁDY'!H13,'09-ISO-Kiszonka-BUKS'!H13,'09-ISO-Kiszonka-KOLWINY'!H13,'09-ISO-Kiszonka-GAJ'!H13,'09-ISO-Kiszonka-STEC'!H13,'09-ISO-Kiszonka-BAŁUCH'!H13,'09-ISO-Kiszonka-KARWIEŃSKIE'!H13,'09-ISO-Kiszonka-DANKO'!H13,'09-ISO-Kiszonka-SOUKUP'!H13,'09-ISO-Kiszonka-CYWIŃSKI'!H13,'09-ISO-Kiszonka-WITKOWO'!H13,'09-ISO-Kiszonka-SKRODZKI'!H13,'09-ISO-Kiszonka-WIŚNIEWSKI'!H13,'09-ISO-Kiszonka-PIECZULIS'!H13,'09-ISO-Kiszonka-LITWICKI'!H13,'09-ISO-Kiszonka-OLEKSIUK'!H13,'09-ISO-Kiszonka-CHLEBUS'!H13,'09-ISO-Kiszonka-DZIĘGIELEWSKA'!H13,'09-ISO-Kiszonka-KUCZYŃSKI'!H13,'09-ISO-Kiszonka-PUCIŁOWSKI'!H13,'09-ISO-Kiszonka-TODOROWSKI'!H13,'09-ISO-Kiszonka-UNIAGRO'!H13)</f>
        <v>49.35097475356808</v>
      </c>
      <c r="G10" s="213">
        <f>AVERAGE('09-ISO-Kiszonka-ANFARM'!I13,'09-ISO-Kiszonka-SUTKOWSKI'!I13,'09-ISO-Kiszonka-KRASNODĘBSKI'!I13,'09-ISO-Kiszonka-KACZYŃSKI'!I13,'09-ISO-Kiszonka-BIEBRZA'!I13,'09-ISO-Kiszonka-PACZUSKI'!I13,'09-ISO-Kiszonka-NERWIKI'!I13,'09-ISO-Kiszonka-BAŁDY'!I13,'09-ISO-Kiszonka-BUKS'!I13,'09-ISO-Kiszonka-KOLWINY'!I13,'09-ISO-Kiszonka-GAJ'!I13,'09-ISO-Kiszonka-STEC'!I13,'09-ISO-Kiszonka-BAŁUCH'!I13,'09-ISO-Kiszonka-KARWIEŃSKIE'!I13,'09-ISO-Kiszonka-DANKO'!I13,'09-ISO-Kiszonka-SOUKUP'!I13,'09-ISO-Kiszonka-CYWIŃSKI'!I13,'09-ISO-Kiszonka-WITKOWO'!I13,'09-ISO-Kiszonka-SKRODZKI'!I13,'09-ISO-Kiszonka-WIŚNIEWSKI'!I13,'09-ISO-Kiszonka-PIECZULIS'!I13,'09-ISO-Kiszonka-LITWICKI'!I13,'09-ISO-Kiszonka-OLEKSIUK'!I13,'09-ISO-Kiszonka-CHLEBUS'!I13,'09-ISO-Kiszonka-DZIĘGIELEWSKA'!I13,'09-ISO-Kiszonka-KUCZYŃSKI'!I13,'09-ISO-Kiszonka-PUCIŁOWSKI'!I13,'09-ISO-Kiszonka-TODOROWSKI'!I13,'09-ISO-Kiszonka-UNIAGRO'!I13)</f>
        <v>36.78499999999999</v>
      </c>
      <c r="H10" s="213">
        <f>AVERAGE('09-ISO-Kiszonka-ANFARM'!J13,'09-ISO-Kiszonka-SUTKOWSKI'!J13,'09-ISO-Kiszonka-KRASNODĘBSKI'!J13,'09-ISO-Kiszonka-KACZYŃSKI'!J13,'09-ISO-Kiszonka-BIEBRZA'!J13,'09-ISO-Kiszonka-PACZUSKI'!J13,'09-ISO-Kiszonka-NERWIKI'!J13,'09-ISO-Kiszonka-BAŁDY'!J13,'09-ISO-Kiszonka-BUKS'!J13,'09-ISO-Kiszonka-KOLWINY'!J13,'09-ISO-Kiszonka-GAJ'!J13,'09-ISO-Kiszonka-STEC'!J13,'09-ISO-Kiszonka-BAŁUCH'!J13,'09-ISO-Kiszonka-KARWIEŃSKIE'!J13,'09-ISO-Kiszonka-DANKO'!J13,'09-ISO-Kiszonka-SOUKUP'!J13,'09-ISO-Kiszonka-CYWIŃSKI'!J13,'09-ISO-Kiszonka-WITKOWO'!J13,'09-ISO-Kiszonka-SKRODZKI'!J13,'09-ISO-Kiszonka-WIŚNIEWSKI'!J13,'09-ISO-Kiszonka-PIECZULIS'!J13,'09-ISO-Kiszonka-LITWICKI'!J13,'09-ISO-Kiszonka-OLEKSIUK'!J13,'09-ISO-Kiszonka-CHLEBUS'!J13,'09-ISO-Kiszonka-DZIĘGIELEWSKA'!J13,'09-ISO-Kiszonka-KUCZYŃSKI'!J13,'09-ISO-Kiszonka-PUCIŁOWSKI'!J13,'09-ISO-Kiszonka-TODOROWSKI'!J13,'09-ISO-Kiszonka-UNIAGRO'!J13)</f>
        <v>17.887049688731555</v>
      </c>
      <c r="I10" s="226">
        <f>MAX('09-ISO-Kiszonka-ANFARM'!J13,'09-ISO-Kiszonka-SUTKOWSKI'!J13,'09-ISO-Kiszonka-KRASNODĘBSKI'!J13,'09-ISO-Kiszonka-KACZYŃSKI'!J13,'09-ISO-Kiszonka-BIEBRZA'!J13,'09-ISO-Kiszonka-PACZUSKI'!J13,'09-ISO-Kiszonka-NERWIKI'!J13,'09-ISO-Kiszonka-BAŁDY'!J13,'09-ISO-Kiszonka-BUKS'!J13,'09-ISO-Kiszonka-KOLWINY'!J13,'09-ISO-Kiszonka-GAJ'!J13,'09-ISO-Kiszonka-STEC'!J13,'09-ISO-Kiszonka-BAŁUCH'!J13,'09-ISO-Kiszonka-KARWIEŃSKIE'!J13,'09-ISO-Kiszonka-DANKO'!J13,'09-ISO-Kiszonka-SOUKUP'!J13,'09-ISO-Kiszonka-CYWIŃSKI'!J13,'09-ISO-Kiszonka-WITKOWO'!J13,'09-ISO-Kiszonka-SKRODZKI'!J13,'09-ISO-Kiszonka-WIŚNIEWSKI'!J13,'09-ISO-Kiszonka-PIECZULIS'!J13,'09-ISO-Kiszonka-LITWICKI'!J13,'09-ISO-Kiszonka-OLEKSIUK'!J13,'09-ISO-Kiszonka-CHLEBUS'!J13,'09-ISO-Kiszonka-DZIĘGIELEWSKA'!J13,'09-ISO-Kiszonka-KUCZYŃSKI'!J13,'09-ISO-Kiszonka-PUCIŁOWSKI'!J13,'09-ISO-Kiszonka-TODOROWSKI'!J13,'09-ISO-Kiszonka-UNIAGRO'!J13)</f>
        <v>23.657545454545456</v>
      </c>
      <c r="J10" s="128"/>
    </row>
    <row r="11" spans="2:10" ht="19.5" customHeight="1">
      <c r="B11" s="225" t="s">
        <v>198</v>
      </c>
      <c r="C11" s="126">
        <v>230</v>
      </c>
      <c r="D11" s="212">
        <f>COUNT('09-ISO-Kiszonka-ANFARM'!C14,'09-ISO-Kiszonka-SUTKOWSKI'!C14,'09-ISO-Kiszonka-KRASNODĘBSKI'!C14,'09-ISO-Kiszonka-KACZYŃSKI'!C14,'09-ISO-Kiszonka-BIEBRZA'!C14,'09-ISO-Kiszonka-PACZUSKI'!C14,'09-ISO-Kiszonka-NERWIKI'!C14,'09-ISO-Kiszonka-BAŁDY'!C14,'09-ISO-Kiszonka-BUKS'!C14,'09-ISO-Kiszonka-KOLWINY'!C14,'09-ISO-Kiszonka-GAJ'!C14,'09-ISO-Kiszonka-STEC'!C14,'09-ISO-Kiszonka-BAŁUCH'!C14,'09-ISO-Kiszonka-KARWIEŃSKIE'!C14,'09-ISO-Kiszonka-DANKO'!C14,'09-ISO-Kiszonka-SOUKUP'!C14,'09-ISO-Kiszonka-CYWIŃSKI'!C14,'09-ISO-Kiszonka-WITKOWO'!C14,'09-ISO-Kiszonka-SKRODZKI'!C14,'09-ISO-Kiszonka-WIŚNIEWSKI'!C14,'09-ISO-Kiszonka-PIECZULIS'!C14,'09-ISO-Kiszonka-LITWICKI'!C14,'09-ISO-Kiszonka-OLEKSIUK'!C14,'09-ISO-Kiszonka-CHLEBUS'!C14,'09-ISO-Kiszonka-DZIĘGIELEWSKA'!C14,'09-ISO-Kiszonka-KUCZYŃSKI'!C14,'09-ISO-Kiszonka-PUCIŁOWSKI'!C14,'09-ISO-Kiszonka-TODOROWSKI'!C14,'09-ISO-Kiszonka-UNIAGRO'!C14)</f>
        <v>20</v>
      </c>
      <c r="E11" s="212">
        <f>AVERAGE('09-ISO-Kiszonka-ANFARM'!C14,'09-ISO-Kiszonka-SUTKOWSKI'!C14,'09-ISO-Kiszonka-KRASNODĘBSKI'!C14,'09-ISO-Kiszonka-KACZYŃSKI'!C14,'09-ISO-Kiszonka-BIEBRZA'!C14,'09-ISO-Kiszonka-PACZUSKI'!C14,'09-ISO-Kiszonka-NERWIKI'!C14,'09-ISO-Kiszonka-BAŁDY'!C14,'09-ISO-Kiszonka-BUKS'!C14,'09-ISO-Kiszonka-KOLWINY'!C14,'09-ISO-Kiszonka-GAJ'!C14,'09-ISO-Kiszonka-STEC'!C14,'09-ISO-Kiszonka-BAŁUCH'!C14,'09-ISO-Kiszonka-KARWIEŃSKIE'!C14,'09-ISO-Kiszonka-DANKO'!C14,'09-ISO-Kiszonka-SOUKUP'!C14,'09-ISO-Kiszonka-CYWIŃSKI'!C14,'09-ISO-Kiszonka-WITKOWO'!C14,'09-ISO-Kiszonka-SKRODZKI'!C14,'09-ISO-Kiszonka-WIŚNIEWSKI'!C14,'09-ISO-Kiszonka-PIECZULIS'!C14,'09-ISO-Kiszonka-LITWICKI'!C14,'09-ISO-Kiszonka-OLEKSIUK'!C14,'09-ISO-Kiszonka-CHLEBUS'!C14,'09-ISO-Kiszonka-DZIĘGIELEWSKA'!C14,'09-ISO-Kiszonka-KUCZYŃSKI'!C14,'09-ISO-Kiszonka-PUCIŁOWSKI'!C14,'09-ISO-Kiszonka-TODOROWSKI'!C14,'09-ISO-Kiszonka-UNIAGRO'!C14)</f>
        <v>81416.8</v>
      </c>
      <c r="F11" s="213">
        <f>AVERAGE('09-ISO-Kiszonka-ANFARM'!H14,'09-ISO-Kiszonka-SUTKOWSKI'!H14,'09-ISO-Kiszonka-KRASNODĘBSKI'!H14,'09-ISO-Kiszonka-KACZYŃSKI'!H14,'09-ISO-Kiszonka-BIEBRZA'!H14,'09-ISO-Kiszonka-PACZUSKI'!H14,'09-ISO-Kiszonka-NERWIKI'!H14,'09-ISO-Kiszonka-BAŁDY'!H14,'09-ISO-Kiszonka-BUKS'!H14,'09-ISO-Kiszonka-KOLWINY'!H14,'09-ISO-Kiszonka-GAJ'!H14,'09-ISO-Kiszonka-STEC'!H14,'09-ISO-Kiszonka-BAŁUCH'!H14,'09-ISO-Kiszonka-KARWIEŃSKIE'!H14,'09-ISO-Kiszonka-DANKO'!H14,'09-ISO-Kiszonka-SOUKUP'!H14,'09-ISO-Kiszonka-CYWIŃSKI'!H14,'09-ISO-Kiszonka-WITKOWO'!H14,'09-ISO-Kiszonka-SKRODZKI'!H14,'09-ISO-Kiszonka-WIŚNIEWSKI'!H14,'09-ISO-Kiszonka-PIECZULIS'!H14,'09-ISO-Kiszonka-LITWICKI'!H14,'09-ISO-Kiszonka-OLEKSIUK'!H14,'09-ISO-Kiszonka-CHLEBUS'!H14,'09-ISO-Kiszonka-DZIĘGIELEWSKA'!H14,'09-ISO-Kiszonka-KUCZYŃSKI'!H14,'09-ISO-Kiszonka-PUCIŁOWSKI'!H14,'09-ISO-Kiszonka-TODOROWSKI'!H14,'09-ISO-Kiszonka-UNIAGRO'!H14)</f>
        <v>46.41610989876327</v>
      </c>
      <c r="G11" s="213">
        <f>AVERAGE('09-ISO-Kiszonka-ANFARM'!I14,'09-ISO-Kiszonka-SUTKOWSKI'!I14,'09-ISO-Kiszonka-KRASNODĘBSKI'!I14,'09-ISO-Kiszonka-KACZYŃSKI'!I14,'09-ISO-Kiszonka-BIEBRZA'!I14,'09-ISO-Kiszonka-PACZUSKI'!I14,'09-ISO-Kiszonka-NERWIKI'!I14,'09-ISO-Kiszonka-BAŁDY'!I14,'09-ISO-Kiszonka-BUKS'!I14,'09-ISO-Kiszonka-KOLWINY'!I14,'09-ISO-Kiszonka-GAJ'!I14,'09-ISO-Kiszonka-STEC'!I14,'09-ISO-Kiszonka-BAŁUCH'!I14,'09-ISO-Kiszonka-KARWIEŃSKIE'!I14,'09-ISO-Kiszonka-DANKO'!I14,'09-ISO-Kiszonka-SOUKUP'!I14,'09-ISO-Kiszonka-CYWIŃSKI'!I14,'09-ISO-Kiszonka-WITKOWO'!I14,'09-ISO-Kiszonka-SKRODZKI'!I14,'09-ISO-Kiszonka-WIŚNIEWSKI'!I14,'09-ISO-Kiszonka-PIECZULIS'!I14,'09-ISO-Kiszonka-LITWICKI'!I14,'09-ISO-Kiszonka-OLEKSIUK'!I14,'09-ISO-Kiszonka-CHLEBUS'!I14,'09-ISO-Kiszonka-DZIĘGIELEWSKA'!I14,'09-ISO-Kiszonka-KUCZYŃSKI'!I14,'09-ISO-Kiszonka-PUCIŁOWSKI'!I14,'09-ISO-Kiszonka-TODOROWSKI'!I14,'09-ISO-Kiszonka-UNIAGRO'!I14)</f>
        <v>37.55619047619047</v>
      </c>
      <c r="H11" s="213">
        <f>AVERAGE('09-ISO-Kiszonka-ANFARM'!J14,'09-ISO-Kiszonka-SUTKOWSKI'!J14,'09-ISO-Kiszonka-KRASNODĘBSKI'!J14,'09-ISO-Kiszonka-KACZYŃSKI'!J14,'09-ISO-Kiszonka-BIEBRZA'!J14,'09-ISO-Kiszonka-PACZUSKI'!J14,'09-ISO-Kiszonka-NERWIKI'!J14,'09-ISO-Kiszonka-BAŁDY'!J14,'09-ISO-Kiszonka-BUKS'!J14,'09-ISO-Kiszonka-KOLWINY'!J14,'09-ISO-Kiszonka-GAJ'!J14,'09-ISO-Kiszonka-STEC'!J14,'09-ISO-Kiszonka-BAŁUCH'!J14,'09-ISO-Kiszonka-KARWIEŃSKIE'!J14,'09-ISO-Kiszonka-DANKO'!J14,'09-ISO-Kiszonka-SOUKUP'!J14,'09-ISO-Kiszonka-CYWIŃSKI'!J14,'09-ISO-Kiszonka-WITKOWO'!J14,'09-ISO-Kiszonka-SKRODZKI'!J14,'09-ISO-Kiszonka-WIŚNIEWSKI'!J14,'09-ISO-Kiszonka-PIECZULIS'!J14,'09-ISO-Kiszonka-LITWICKI'!J14,'09-ISO-Kiszonka-OLEKSIUK'!J14,'09-ISO-Kiszonka-CHLEBUS'!J14,'09-ISO-Kiszonka-DZIĘGIELEWSKA'!J14,'09-ISO-Kiszonka-KUCZYŃSKI'!J14,'09-ISO-Kiszonka-PUCIŁOWSKI'!J14,'09-ISO-Kiszonka-TODOROWSKI'!J14,'09-ISO-Kiszonka-UNIAGRO'!J14)</f>
        <v>17.07050450020904</v>
      </c>
      <c r="I11" s="226">
        <f>MAX('09-ISO-Kiszonka-ANFARM'!J14,'09-ISO-Kiszonka-SUTKOWSKI'!J14,'09-ISO-Kiszonka-KRASNODĘBSKI'!J14,'09-ISO-Kiszonka-KACZYŃSKI'!J14,'09-ISO-Kiszonka-BIEBRZA'!J14,'09-ISO-Kiszonka-PACZUSKI'!J14,'09-ISO-Kiszonka-NERWIKI'!J14,'09-ISO-Kiszonka-BAŁDY'!J14,'09-ISO-Kiszonka-BUKS'!J14,'09-ISO-Kiszonka-KOLWINY'!J14,'09-ISO-Kiszonka-GAJ'!J14,'09-ISO-Kiszonka-STEC'!J14,'09-ISO-Kiszonka-BAŁUCH'!J14,'09-ISO-Kiszonka-KARWIEŃSKIE'!J14,'09-ISO-Kiszonka-DANKO'!J14,'09-ISO-Kiszonka-SOUKUP'!J14,'09-ISO-Kiszonka-CYWIŃSKI'!J14,'09-ISO-Kiszonka-WITKOWO'!J14,'09-ISO-Kiszonka-SKRODZKI'!J14,'09-ISO-Kiszonka-WIŚNIEWSKI'!J14,'09-ISO-Kiszonka-PIECZULIS'!J14,'09-ISO-Kiszonka-LITWICKI'!J14,'09-ISO-Kiszonka-OLEKSIUK'!J14,'09-ISO-Kiszonka-CHLEBUS'!J14,'09-ISO-Kiszonka-DZIĘGIELEWSKA'!J14,'09-ISO-Kiszonka-KUCZYŃSKI'!J14,'09-ISO-Kiszonka-PUCIŁOWSKI'!J14,'09-ISO-Kiszonka-TODOROWSKI'!J14,'09-ISO-Kiszonka-UNIAGRO'!J14)</f>
        <v>23.779166666666665</v>
      </c>
      <c r="J11" s="128"/>
    </row>
    <row r="12" spans="2:9" ht="19.5" customHeight="1">
      <c r="B12" s="225" t="s">
        <v>199</v>
      </c>
      <c r="C12" s="127">
        <v>250</v>
      </c>
      <c r="D12" s="212">
        <f>COUNT('09-ISO-Kiszonka-ANFARM'!C15,'09-ISO-Kiszonka-SUTKOWSKI'!C15,'09-ISO-Kiszonka-KRASNODĘBSKI'!C15,'09-ISO-Kiszonka-KACZYŃSKI'!C15,'09-ISO-Kiszonka-BIEBRZA'!C15,'09-ISO-Kiszonka-PACZUSKI'!C15,'09-ISO-Kiszonka-NERWIKI'!C15,'09-ISO-Kiszonka-BAŁDY'!C15,'09-ISO-Kiszonka-BUKS'!C15,'09-ISO-Kiszonka-KOLWINY'!C15,'09-ISO-Kiszonka-GAJ'!C15,'09-ISO-Kiszonka-STEC'!C15,'09-ISO-Kiszonka-BAŁUCH'!C15,'09-ISO-Kiszonka-KARWIEŃSKIE'!C15,'09-ISO-Kiszonka-DANKO'!C15,'09-ISO-Kiszonka-SOUKUP'!C15,'09-ISO-Kiszonka-CYWIŃSKI'!C15,'09-ISO-Kiszonka-WITKOWO'!C15,'09-ISO-Kiszonka-SKRODZKI'!C15,'09-ISO-Kiszonka-WIŚNIEWSKI'!C15,'09-ISO-Kiszonka-PIECZULIS'!C15,'09-ISO-Kiszonka-LITWICKI'!C15,'09-ISO-Kiszonka-OLEKSIUK'!C15,'09-ISO-Kiszonka-CHLEBUS'!C15,'09-ISO-Kiszonka-DZIĘGIELEWSKA'!C15,'09-ISO-Kiszonka-KUCZYŃSKI'!C15,'09-ISO-Kiszonka-PUCIŁOWSKI'!C15,'09-ISO-Kiszonka-TODOROWSKI'!C15,'09-ISO-Kiszonka-UNIAGRO'!C15)</f>
        <v>10</v>
      </c>
      <c r="E12" s="212">
        <f>AVERAGE('09-ISO-Kiszonka-ANFARM'!C15,'09-ISO-Kiszonka-SUTKOWSKI'!C15,'09-ISO-Kiszonka-KRASNODĘBSKI'!C15,'09-ISO-Kiszonka-KACZYŃSKI'!C15,'09-ISO-Kiszonka-BIEBRZA'!C15,'09-ISO-Kiszonka-PACZUSKI'!C15,'09-ISO-Kiszonka-NERWIKI'!C15,'09-ISO-Kiszonka-BAŁDY'!C15,'09-ISO-Kiszonka-BUKS'!C15,'09-ISO-Kiszonka-KOLWINY'!C15,'09-ISO-Kiszonka-GAJ'!C15,'09-ISO-Kiszonka-STEC'!C15,'09-ISO-Kiszonka-BAŁUCH'!C15,'09-ISO-Kiszonka-KARWIEŃSKIE'!C15,'09-ISO-Kiszonka-DANKO'!C15,'09-ISO-Kiszonka-SOUKUP'!C15,'09-ISO-Kiszonka-CYWIŃSKI'!C15,'09-ISO-Kiszonka-WITKOWO'!C15,'09-ISO-Kiszonka-SKRODZKI'!C15,'09-ISO-Kiszonka-WIŚNIEWSKI'!C15,'09-ISO-Kiszonka-PIECZULIS'!C15,'09-ISO-Kiszonka-LITWICKI'!C15,'09-ISO-Kiszonka-OLEKSIUK'!C15,'09-ISO-Kiszonka-CHLEBUS'!C15,'09-ISO-Kiszonka-DZIĘGIELEWSKA'!C15,'09-ISO-Kiszonka-KUCZYŃSKI'!C15,'09-ISO-Kiszonka-PUCIŁOWSKI'!C15,'09-ISO-Kiszonka-TODOROWSKI'!C15,'09-ISO-Kiszonka-UNIAGRO'!C15)</f>
        <v>83200</v>
      </c>
      <c r="F12" s="213">
        <f>AVERAGE('09-ISO-Kiszonka-ANFARM'!H15,'09-ISO-Kiszonka-SUTKOWSKI'!H15,'09-ISO-Kiszonka-KRASNODĘBSKI'!H15,'09-ISO-Kiszonka-KACZYŃSKI'!H15,'09-ISO-Kiszonka-BIEBRZA'!H15,'09-ISO-Kiszonka-PACZUSKI'!H15,'09-ISO-Kiszonka-NERWIKI'!H15,'09-ISO-Kiszonka-BAŁDY'!H15,'09-ISO-Kiszonka-BUKS'!H15,'09-ISO-Kiszonka-KOLWINY'!H15,'09-ISO-Kiszonka-GAJ'!H15,'09-ISO-Kiszonka-STEC'!H15,'09-ISO-Kiszonka-BAŁUCH'!H15,'09-ISO-Kiszonka-KARWIEŃSKIE'!H15,'09-ISO-Kiszonka-DANKO'!H15,'09-ISO-Kiszonka-SOUKUP'!H15,'09-ISO-Kiszonka-CYWIŃSKI'!H15,'09-ISO-Kiszonka-WITKOWO'!H15,'09-ISO-Kiszonka-SKRODZKI'!H15,'09-ISO-Kiszonka-WIŚNIEWSKI'!H15,'09-ISO-Kiszonka-PIECZULIS'!H15,'09-ISO-Kiszonka-LITWICKI'!H15,'09-ISO-Kiszonka-OLEKSIUK'!H15,'09-ISO-Kiszonka-CHLEBUS'!H15,'09-ISO-Kiszonka-DZIĘGIELEWSKA'!H15,'09-ISO-Kiszonka-KUCZYŃSKI'!H15,'09-ISO-Kiszonka-PUCIŁOWSKI'!H15,'09-ISO-Kiszonka-TODOROWSKI'!H15,'09-ISO-Kiszonka-UNIAGRO'!H15)</f>
        <v>41.84184697447476</v>
      </c>
      <c r="G12" s="213">
        <f>AVERAGE('09-ISO-Kiszonka-ANFARM'!I15,'09-ISO-Kiszonka-SUTKOWSKI'!I15,'09-ISO-Kiszonka-KRASNODĘBSKI'!I15,'09-ISO-Kiszonka-KACZYŃSKI'!I15,'09-ISO-Kiszonka-BIEBRZA'!I15,'09-ISO-Kiszonka-PACZUSKI'!I15,'09-ISO-Kiszonka-NERWIKI'!I15,'09-ISO-Kiszonka-BAŁDY'!I15,'09-ISO-Kiszonka-BUKS'!I15,'09-ISO-Kiszonka-KOLWINY'!I15,'09-ISO-Kiszonka-GAJ'!I15,'09-ISO-Kiszonka-STEC'!I15,'09-ISO-Kiszonka-BAŁUCH'!I15,'09-ISO-Kiszonka-KARWIEŃSKIE'!I15,'09-ISO-Kiszonka-DANKO'!I15,'09-ISO-Kiszonka-SOUKUP'!I15,'09-ISO-Kiszonka-CYWIŃSKI'!I15,'09-ISO-Kiszonka-WITKOWO'!I15,'09-ISO-Kiszonka-SKRODZKI'!I15,'09-ISO-Kiszonka-WIŚNIEWSKI'!I15,'09-ISO-Kiszonka-PIECZULIS'!I15,'09-ISO-Kiszonka-LITWICKI'!I15,'09-ISO-Kiszonka-OLEKSIUK'!I15,'09-ISO-Kiszonka-CHLEBUS'!I15,'09-ISO-Kiszonka-DZIĘGIELEWSKA'!I15,'09-ISO-Kiszonka-KUCZYŃSKI'!I15,'09-ISO-Kiszonka-PUCIŁOWSKI'!I15,'09-ISO-Kiszonka-TODOROWSKI'!I15,'09-ISO-Kiszonka-UNIAGRO'!I15)</f>
        <v>37.565999999999995</v>
      </c>
      <c r="H12" s="213">
        <f>AVERAGE('09-ISO-Kiszonka-ANFARM'!J15,'09-ISO-Kiszonka-SUTKOWSKI'!J15,'09-ISO-Kiszonka-KRASNODĘBSKI'!J15,'09-ISO-Kiszonka-KACZYŃSKI'!J15,'09-ISO-Kiszonka-BIEBRZA'!J15,'09-ISO-Kiszonka-PACZUSKI'!J15,'09-ISO-Kiszonka-NERWIKI'!J15,'09-ISO-Kiszonka-BAŁDY'!J15,'09-ISO-Kiszonka-BUKS'!J15,'09-ISO-Kiszonka-KOLWINY'!J15,'09-ISO-Kiszonka-GAJ'!J15,'09-ISO-Kiszonka-STEC'!J15,'09-ISO-Kiszonka-BAŁUCH'!J15,'09-ISO-Kiszonka-KARWIEŃSKIE'!J15,'09-ISO-Kiszonka-DANKO'!J15,'09-ISO-Kiszonka-SOUKUP'!J15,'09-ISO-Kiszonka-CYWIŃSKI'!J15,'09-ISO-Kiszonka-WITKOWO'!J15,'09-ISO-Kiszonka-SKRODZKI'!J15,'09-ISO-Kiszonka-WIŚNIEWSKI'!J15,'09-ISO-Kiszonka-PIECZULIS'!J15,'09-ISO-Kiszonka-LITWICKI'!J15,'09-ISO-Kiszonka-OLEKSIUK'!J15,'09-ISO-Kiszonka-CHLEBUS'!J15,'09-ISO-Kiszonka-DZIĘGIELEWSKA'!J15,'09-ISO-Kiszonka-KUCZYŃSKI'!J15,'09-ISO-Kiszonka-PUCIŁOWSKI'!J15,'09-ISO-Kiszonka-TODOROWSKI'!J15,'09-ISO-Kiszonka-UNIAGRO'!J15)</f>
        <v>15.368048096704124</v>
      </c>
      <c r="I12" s="226">
        <f>MAX('09-ISO-Kiszonka-ANFARM'!J15,'09-ISO-Kiszonka-SUTKOWSKI'!J15,'09-ISO-Kiszonka-KRASNODĘBSKI'!J15,'09-ISO-Kiszonka-KACZYŃSKI'!J15,'09-ISO-Kiszonka-BIEBRZA'!J15,'09-ISO-Kiszonka-PACZUSKI'!J15,'09-ISO-Kiszonka-NERWIKI'!J15,'09-ISO-Kiszonka-BAŁDY'!J15,'09-ISO-Kiszonka-BUKS'!J15,'09-ISO-Kiszonka-KOLWINY'!J15,'09-ISO-Kiszonka-GAJ'!J15,'09-ISO-Kiszonka-STEC'!J15,'09-ISO-Kiszonka-BAŁUCH'!J15,'09-ISO-Kiszonka-KARWIEŃSKIE'!J15,'09-ISO-Kiszonka-DANKO'!J15,'09-ISO-Kiszonka-SOUKUP'!J15,'09-ISO-Kiszonka-CYWIŃSKI'!J15,'09-ISO-Kiszonka-WITKOWO'!J15,'09-ISO-Kiszonka-SKRODZKI'!J15,'09-ISO-Kiszonka-WIŚNIEWSKI'!J15,'09-ISO-Kiszonka-PIECZULIS'!J15,'09-ISO-Kiszonka-LITWICKI'!J15,'09-ISO-Kiszonka-OLEKSIUK'!J15,'09-ISO-Kiszonka-CHLEBUS'!J15,'09-ISO-Kiszonka-DZIĘGIELEWSKA'!J15,'09-ISO-Kiszonka-KUCZYŃSKI'!J15,'09-ISO-Kiszonka-PUCIŁOWSKI'!J15,'09-ISO-Kiszonka-TODOROWSKI'!J15,'09-ISO-Kiszonka-UNIAGRO'!J15)</f>
        <v>18.637866666666667</v>
      </c>
    </row>
    <row r="13" spans="2:9" ht="19.5" customHeight="1">
      <c r="B13" s="222" t="s">
        <v>173</v>
      </c>
      <c r="C13" s="125">
        <v>240</v>
      </c>
      <c r="D13" s="122">
        <f>COUNT('09-ISO-Kiszonka-ANFARM'!C16,'09-ISO-Kiszonka-SUTKOWSKI'!C16,'09-ISO-Kiszonka-KRASNODĘBSKI'!C16,'09-ISO-Kiszonka-KACZYŃSKI'!C16,'09-ISO-Kiszonka-BIEBRZA'!C16,'09-ISO-Kiszonka-PACZUSKI'!C16,'09-ISO-Kiszonka-NERWIKI'!C16,'09-ISO-Kiszonka-BAŁDY'!C16,'09-ISO-Kiszonka-BUKS'!C16,'09-ISO-Kiszonka-KOLWINY'!C16,'09-ISO-Kiszonka-GAJ'!C16,'09-ISO-Kiszonka-STEC'!C16,'09-ISO-Kiszonka-BAŁUCH'!C16,'09-ISO-Kiszonka-KARWIEŃSKIE'!C16,'09-ISO-Kiszonka-DANKO'!C16,'09-ISO-Kiszonka-SOUKUP'!C16,'09-ISO-Kiszonka-CYWIŃSKI'!C16,'09-ISO-Kiszonka-WITKOWO'!C16,'09-ISO-Kiszonka-SKRODZKI'!C16,'09-ISO-Kiszonka-WIŚNIEWSKI'!C16,'09-ISO-Kiszonka-PIECZULIS'!C16,'09-ISO-Kiszonka-LITWICKI'!C16,'09-ISO-Kiszonka-OLEKSIUK'!C16,'09-ISO-Kiszonka-CHLEBUS'!C16,'09-ISO-Kiszonka-DZIĘGIELEWSKA'!C16,'09-ISO-Kiszonka-KUCZYŃSKI'!C16,'09-ISO-Kiszonka-PUCIŁOWSKI'!C16,'09-ISO-Kiszonka-TODOROWSKI'!C16,'09-ISO-Kiszonka-UNIAGRO'!C16)</f>
        <v>26</v>
      </c>
      <c r="E13" s="122">
        <f>AVERAGE('09-ISO-Kiszonka-ANFARM'!C16,'09-ISO-Kiszonka-SUTKOWSKI'!C16,'09-ISO-Kiszonka-KRASNODĘBSKI'!C16,'09-ISO-Kiszonka-KACZYŃSKI'!C16,'09-ISO-Kiszonka-BIEBRZA'!C16,'09-ISO-Kiszonka-PACZUSKI'!C16,'09-ISO-Kiszonka-NERWIKI'!C16,'09-ISO-Kiszonka-BAŁDY'!C16,'09-ISO-Kiszonka-BUKS'!C16,'09-ISO-Kiszonka-KOLWINY'!C16,'09-ISO-Kiszonka-GAJ'!C16,'09-ISO-Kiszonka-STEC'!C16,'09-ISO-Kiszonka-BAŁUCH'!C16,'09-ISO-Kiszonka-KARWIEŃSKIE'!C16,'09-ISO-Kiszonka-DANKO'!C16,'09-ISO-Kiszonka-SOUKUP'!C16,'09-ISO-Kiszonka-CYWIŃSKI'!C16,'09-ISO-Kiszonka-WITKOWO'!C16,'09-ISO-Kiszonka-SKRODZKI'!C16,'09-ISO-Kiszonka-WIŚNIEWSKI'!C16,'09-ISO-Kiszonka-PIECZULIS'!C16,'09-ISO-Kiszonka-LITWICKI'!C16,'09-ISO-Kiszonka-OLEKSIUK'!C16,'09-ISO-Kiszonka-CHLEBUS'!C16,'09-ISO-Kiszonka-DZIĘGIELEWSKA'!C16,'09-ISO-Kiszonka-KUCZYŃSKI'!C16,'09-ISO-Kiszonka-PUCIŁOWSKI'!C16,'09-ISO-Kiszonka-TODOROWSKI'!C16,'09-ISO-Kiszonka-UNIAGRO'!C16)</f>
        <v>84320.61538461539</v>
      </c>
      <c r="F13" s="123">
        <f>AVERAGE('09-ISO-Kiszonka-ANFARM'!H16,'09-ISO-Kiszonka-SUTKOWSKI'!H16,'09-ISO-Kiszonka-KRASNODĘBSKI'!H16,'09-ISO-Kiszonka-KACZYŃSKI'!H16,'09-ISO-Kiszonka-BIEBRZA'!H16,'09-ISO-Kiszonka-PACZUSKI'!H16,'09-ISO-Kiszonka-NERWIKI'!H16,'09-ISO-Kiszonka-BAŁDY'!H16,'09-ISO-Kiszonka-BUKS'!H16,'09-ISO-Kiszonka-KOLWINY'!H16,'09-ISO-Kiszonka-GAJ'!H16,'09-ISO-Kiszonka-STEC'!H16,'09-ISO-Kiszonka-BAŁUCH'!H16,'09-ISO-Kiszonka-KARWIEŃSKIE'!H16,'09-ISO-Kiszonka-DANKO'!H16,'09-ISO-Kiszonka-SOUKUP'!H16,'09-ISO-Kiszonka-CYWIŃSKI'!H16,'09-ISO-Kiszonka-WITKOWO'!H16,'09-ISO-Kiszonka-SKRODZKI'!H16,'09-ISO-Kiszonka-WIŚNIEWSKI'!H16,'09-ISO-Kiszonka-PIECZULIS'!H16,'09-ISO-Kiszonka-LITWICKI'!H16,'09-ISO-Kiszonka-OLEKSIUK'!H16,'09-ISO-Kiszonka-CHLEBUS'!H16,'09-ISO-Kiszonka-DZIĘGIELEWSKA'!H16,'09-ISO-Kiszonka-KUCZYŃSKI'!H16,'09-ISO-Kiszonka-PUCIŁOWSKI'!H16,'09-ISO-Kiszonka-TODOROWSKI'!H16,'09-ISO-Kiszonka-UNIAGRO'!H16)</f>
        <v>47.2164272179136</v>
      </c>
      <c r="G13" s="123">
        <f>AVERAGE('09-ISO-Kiszonka-ANFARM'!I16,'09-ISO-Kiszonka-SUTKOWSKI'!I16,'09-ISO-Kiszonka-KRASNODĘBSKI'!I16,'09-ISO-Kiszonka-KACZYŃSKI'!I16,'09-ISO-Kiszonka-BIEBRZA'!I16,'09-ISO-Kiszonka-PACZUSKI'!I16,'09-ISO-Kiszonka-NERWIKI'!I16,'09-ISO-Kiszonka-BAŁDY'!I16,'09-ISO-Kiszonka-BUKS'!I16,'09-ISO-Kiszonka-KOLWINY'!I16,'09-ISO-Kiszonka-GAJ'!I16,'09-ISO-Kiszonka-STEC'!I16,'09-ISO-Kiszonka-BAŁUCH'!I16,'09-ISO-Kiszonka-KARWIEŃSKIE'!I16,'09-ISO-Kiszonka-DANKO'!I16,'09-ISO-Kiszonka-SOUKUP'!I16,'09-ISO-Kiszonka-CYWIŃSKI'!I16,'09-ISO-Kiszonka-WITKOWO'!I16,'09-ISO-Kiszonka-SKRODZKI'!I16,'09-ISO-Kiszonka-WIŚNIEWSKI'!I16,'09-ISO-Kiszonka-PIECZULIS'!I16,'09-ISO-Kiszonka-LITWICKI'!I16,'09-ISO-Kiszonka-OLEKSIUK'!I16,'09-ISO-Kiszonka-CHLEBUS'!I16,'09-ISO-Kiszonka-DZIĘGIELEWSKA'!I16,'09-ISO-Kiszonka-KUCZYŃSKI'!I16,'09-ISO-Kiszonka-PUCIŁOWSKI'!I16,'09-ISO-Kiszonka-TODOROWSKI'!I16,'09-ISO-Kiszonka-UNIAGRO'!I16)</f>
        <v>35.74307692307692</v>
      </c>
      <c r="H13" s="123">
        <f>AVERAGE('09-ISO-Kiszonka-ANFARM'!J16,'09-ISO-Kiszonka-SUTKOWSKI'!J16,'09-ISO-Kiszonka-KRASNODĘBSKI'!J16,'09-ISO-Kiszonka-KACZYŃSKI'!J16,'09-ISO-Kiszonka-BIEBRZA'!J16,'09-ISO-Kiszonka-PACZUSKI'!J16,'09-ISO-Kiszonka-NERWIKI'!J16,'09-ISO-Kiszonka-BAŁDY'!J16,'09-ISO-Kiszonka-BUKS'!J16,'09-ISO-Kiszonka-KOLWINY'!J16,'09-ISO-Kiszonka-GAJ'!J16,'09-ISO-Kiszonka-STEC'!J16,'09-ISO-Kiszonka-BAŁUCH'!J16,'09-ISO-Kiszonka-KARWIEŃSKIE'!J16,'09-ISO-Kiszonka-DANKO'!J16,'09-ISO-Kiszonka-SOUKUP'!J16,'09-ISO-Kiszonka-CYWIŃSKI'!J16,'09-ISO-Kiszonka-WITKOWO'!J16,'09-ISO-Kiszonka-SKRODZKI'!J16,'09-ISO-Kiszonka-WIŚNIEWSKI'!J16,'09-ISO-Kiszonka-PIECZULIS'!J16,'09-ISO-Kiszonka-LITWICKI'!J16,'09-ISO-Kiszonka-OLEKSIUK'!J16,'09-ISO-Kiszonka-CHLEBUS'!J16,'09-ISO-Kiszonka-DZIĘGIELEWSKA'!J16,'09-ISO-Kiszonka-KUCZYŃSKI'!J16,'09-ISO-Kiszonka-PUCIŁOWSKI'!J16,'09-ISO-Kiszonka-TODOROWSKI'!J16,'09-ISO-Kiszonka-UNIAGRO'!J16)</f>
        <v>16.64365840034208</v>
      </c>
      <c r="I13" s="223">
        <f>MAX('09-ISO-Kiszonka-ANFARM'!J16,'09-ISO-Kiszonka-SUTKOWSKI'!J16,'09-ISO-Kiszonka-KRASNODĘBSKI'!J16,'09-ISO-Kiszonka-KACZYŃSKI'!J16,'09-ISO-Kiszonka-BIEBRZA'!J16,'09-ISO-Kiszonka-PACZUSKI'!J16,'09-ISO-Kiszonka-NERWIKI'!J16,'09-ISO-Kiszonka-BAŁDY'!J16,'09-ISO-Kiszonka-BUKS'!J16,'09-ISO-Kiszonka-KOLWINY'!J16,'09-ISO-Kiszonka-GAJ'!J16,'09-ISO-Kiszonka-STEC'!J16,'09-ISO-Kiszonka-BAŁUCH'!J16,'09-ISO-Kiszonka-KARWIEŃSKIE'!J16,'09-ISO-Kiszonka-DANKO'!J16,'09-ISO-Kiszonka-SOUKUP'!J16,'09-ISO-Kiszonka-CYWIŃSKI'!J16,'09-ISO-Kiszonka-WITKOWO'!J16,'09-ISO-Kiszonka-SKRODZKI'!J16,'09-ISO-Kiszonka-WIŚNIEWSKI'!J16,'09-ISO-Kiszonka-PIECZULIS'!J16,'09-ISO-Kiszonka-LITWICKI'!J16,'09-ISO-Kiszonka-OLEKSIUK'!J16,'09-ISO-Kiszonka-CHLEBUS'!J16,'09-ISO-Kiszonka-DZIĘGIELEWSKA'!J16,'09-ISO-Kiszonka-KUCZYŃSKI'!J16,'09-ISO-Kiszonka-PUCIŁOWSKI'!J16,'09-ISO-Kiszonka-TODOROWSKI'!J16,'09-ISO-Kiszonka-UNIAGRO'!J16)</f>
        <v>24.272274709302327</v>
      </c>
    </row>
    <row r="14" spans="2:9" ht="19.5" customHeight="1">
      <c r="B14" s="222" t="s">
        <v>200</v>
      </c>
      <c r="C14" s="125">
        <v>250</v>
      </c>
      <c r="D14" s="122">
        <f>COUNT('09-ISO-Kiszonka-ANFARM'!C18,'09-ISO-Kiszonka-SUTKOWSKI'!C18,'09-ISO-Kiszonka-KRASNODĘBSKI'!C18,'09-ISO-Kiszonka-KACZYŃSKI'!C18,'09-ISO-Kiszonka-BIEBRZA'!C18,'09-ISO-Kiszonka-PACZUSKI'!C18,'09-ISO-Kiszonka-NERWIKI'!C18,'09-ISO-Kiszonka-BAŁDY'!C18,'09-ISO-Kiszonka-BUKS'!C18,'09-ISO-Kiszonka-KOLWINY'!C18,'09-ISO-Kiszonka-GAJ'!C18,'09-ISO-Kiszonka-STEC'!C18,'09-ISO-Kiszonka-BAŁUCH'!C18,'09-ISO-Kiszonka-KARWIEŃSKIE'!C18,'09-ISO-Kiszonka-DANKO'!C18,'09-ISO-Kiszonka-SOUKUP'!C18,'09-ISO-Kiszonka-CYWIŃSKI'!C18,'09-ISO-Kiszonka-WITKOWO'!C18,'09-ISO-Kiszonka-SKRODZKI'!C18,'09-ISO-Kiszonka-WIŚNIEWSKI'!C18,'09-ISO-Kiszonka-PIECZULIS'!C18,'09-ISO-Kiszonka-LITWICKI'!C18,'09-ISO-Kiszonka-OLEKSIUK'!C18,'09-ISO-Kiszonka-CHLEBUS'!C18,'09-ISO-Kiszonka-DZIĘGIELEWSKA'!C18,'09-ISO-Kiszonka-KUCZYŃSKI'!C18,'09-ISO-Kiszonka-PUCIŁOWSKI'!C18,'09-ISO-Kiszonka-TODOROWSKI'!C18,'09-ISO-Kiszonka-UNIAGRO'!C18)</f>
        <v>24</v>
      </c>
      <c r="E14" s="122">
        <f>AVERAGE('09-ISO-Kiszonka-ANFARM'!C18,'09-ISO-Kiszonka-SUTKOWSKI'!C18,'09-ISO-Kiszonka-KRASNODĘBSKI'!C18,'09-ISO-Kiszonka-KACZYŃSKI'!C18,'09-ISO-Kiszonka-BIEBRZA'!C18,'09-ISO-Kiszonka-PACZUSKI'!C18,'09-ISO-Kiszonka-NERWIKI'!C18,'09-ISO-Kiszonka-BAŁDY'!C18,'09-ISO-Kiszonka-BUKS'!C18,'09-ISO-Kiszonka-KOLWINY'!C18,'09-ISO-Kiszonka-GAJ'!C18,'09-ISO-Kiszonka-STEC'!C18,'09-ISO-Kiszonka-BAŁUCH'!C18,'09-ISO-Kiszonka-KARWIEŃSKIE'!C18,'09-ISO-Kiszonka-DANKO'!C18,'09-ISO-Kiszonka-SOUKUP'!C18,'09-ISO-Kiszonka-CYWIŃSKI'!C18,'09-ISO-Kiszonka-WITKOWO'!C18,'09-ISO-Kiszonka-SKRODZKI'!C18,'09-ISO-Kiszonka-WIŚNIEWSKI'!C18,'09-ISO-Kiszonka-PIECZULIS'!C18,'09-ISO-Kiszonka-LITWICKI'!C18,'09-ISO-Kiszonka-OLEKSIUK'!C18,'09-ISO-Kiszonka-CHLEBUS'!C18,'09-ISO-Kiszonka-DZIĘGIELEWSKA'!C18,'09-ISO-Kiszonka-KUCZYŃSKI'!C18,'09-ISO-Kiszonka-PUCIŁOWSKI'!C18,'09-ISO-Kiszonka-TODOROWSKI'!C18,'09-ISO-Kiszonka-UNIAGRO'!C18)</f>
        <v>84264</v>
      </c>
      <c r="F14" s="123">
        <f>AVERAGE('09-ISO-Kiszonka-ANFARM'!H18,'09-ISO-Kiszonka-SUTKOWSKI'!H18,'09-ISO-Kiszonka-KRASNODĘBSKI'!H18,'09-ISO-Kiszonka-KACZYŃSKI'!H18,'09-ISO-Kiszonka-BIEBRZA'!H18,'09-ISO-Kiszonka-PACZUSKI'!H18,'09-ISO-Kiszonka-NERWIKI'!H18,'09-ISO-Kiszonka-BAŁDY'!H18,'09-ISO-Kiszonka-BUKS'!H18,'09-ISO-Kiszonka-KOLWINY'!H18,'09-ISO-Kiszonka-GAJ'!H18,'09-ISO-Kiszonka-STEC'!H18,'09-ISO-Kiszonka-BAŁUCH'!H18,'09-ISO-Kiszonka-KARWIEŃSKIE'!H18,'09-ISO-Kiszonka-DANKO'!H18,'09-ISO-Kiszonka-SOUKUP'!H18,'09-ISO-Kiszonka-CYWIŃSKI'!H18,'09-ISO-Kiszonka-WITKOWO'!H18,'09-ISO-Kiszonka-SKRODZKI'!H18,'09-ISO-Kiszonka-WIŚNIEWSKI'!H18,'09-ISO-Kiszonka-PIECZULIS'!H18,'09-ISO-Kiszonka-LITWICKI'!H18,'09-ISO-Kiszonka-OLEKSIUK'!H18,'09-ISO-Kiszonka-CHLEBUS'!H18,'09-ISO-Kiszonka-DZIĘGIELEWSKA'!H18,'09-ISO-Kiszonka-KUCZYŃSKI'!H18,'09-ISO-Kiszonka-PUCIŁOWSKI'!H18,'09-ISO-Kiszonka-TODOROWSKI'!H18,'09-ISO-Kiszonka-UNIAGRO'!H18)</f>
        <v>48.530318160212914</v>
      </c>
      <c r="G14" s="123">
        <f>AVERAGE('09-ISO-Kiszonka-ANFARM'!I18,'09-ISO-Kiszonka-SUTKOWSKI'!I18,'09-ISO-Kiszonka-KRASNODĘBSKI'!I18,'09-ISO-Kiszonka-KACZYŃSKI'!I18,'09-ISO-Kiszonka-BIEBRZA'!I18,'09-ISO-Kiszonka-PACZUSKI'!I18,'09-ISO-Kiszonka-NERWIKI'!I18,'09-ISO-Kiszonka-BAŁDY'!I18,'09-ISO-Kiszonka-BUKS'!I18,'09-ISO-Kiszonka-KOLWINY'!I18,'09-ISO-Kiszonka-GAJ'!I18,'09-ISO-Kiszonka-STEC'!I18,'09-ISO-Kiszonka-BAŁUCH'!I18,'09-ISO-Kiszonka-KARWIEŃSKIE'!I18,'09-ISO-Kiszonka-DANKO'!I18,'09-ISO-Kiszonka-SOUKUP'!I18,'09-ISO-Kiszonka-CYWIŃSKI'!I18,'09-ISO-Kiszonka-WITKOWO'!I18,'09-ISO-Kiszonka-SKRODZKI'!I18,'09-ISO-Kiszonka-WIŚNIEWSKI'!I18,'09-ISO-Kiszonka-PIECZULIS'!I18,'09-ISO-Kiszonka-LITWICKI'!I18,'09-ISO-Kiszonka-OLEKSIUK'!I18,'09-ISO-Kiszonka-CHLEBUS'!I18,'09-ISO-Kiszonka-DZIĘGIELEWSKA'!I18,'09-ISO-Kiszonka-KUCZYŃSKI'!I18,'09-ISO-Kiszonka-PUCIŁOWSKI'!I18,'09-ISO-Kiszonka-TODOROWSKI'!I18,'09-ISO-Kiszonka-UNIAGRO'!I18)</f>
        <v>34.947916666666664</v>
      </c>
      <c r="H14" s="123">
        <f>AVERAGE('09-ISO-Kiszonka-ANFARM'!J18,'09-ISO-Kiszonka-SUTKOWSKI'!J18,'09-ISO-Kiszonka-KRASNODĘBSKI'!J18,'09-ISO-Kiszonka-KACZYŃSKI'!J18,'09-ISO-Kiszonka-BIEBRZA'!J18,'09-ISO-Kiszonka-PACZUSKI'!J18,'09-ISO-Kiszonka-NERWIKI'!J18,'09-ISO-Kiszonka-BAŁDY'!J18,'09-ISO-Kiszonka-BUKS'!J18,'09-ISO-Kiszonka-KOLWINY'!J18,'09-ISO-Kiszonka-GAJ'!J18,'09-ISO-Kiszonka-STEC'!J18,'09-ISO-Kiszonka-BAŁUCH'!J18,'09-ISO-Kiszonka-KARWIEŃSKIE'!J18,'09-ISO-Kiszonka-DANKO'!J18,'09-ISO-Kiszonka-SOUKUP'!J18,'09-ISO-Kiszonka-CYWIŃSKI'!J18,'09-ISO-Kiszonka-WITKOWO'!J18,'09-ISO-Kiszonka-SKRODZKI'!J18,'09-ISO-Kiszonka-WIŚNIEWSKI'!J18,'09-ISO-Kiszonka-PIECZULIS'!J18,'09-ISO-Kiszonka-LITWICKI'!J18,'09-ISO-Kiszonka-OLEKSIUK'!J18,'09-ISO-Kiszonka-CHLEBUS'!J18,'09-ISO-Kiszonka-DZIĘGIELEWSKA'!J18,'09-ISO-Kiszonka-KUCZYŃSKI'!J18,'09-ISO-Kiszonka-PUCIŁOWSKI'!J18,'09-ISO-Kiszonka-TODOROWSKI'!J18,'09-ISO-Kiszonka-UNIAGRO'!J18)</f>
        <v>16.587487099598828</v>
      </c>
      <c r="I14" s="223">
        <f>MAX('09-ISO-Kiszonka-ANFARM'!J18,'09-ISO-Kiszonka-SUTKOWSKI'!J18,'09-ISO-Kiszonka-KRASNODĘBSKI'!J18,'09-ISO-Kiszonka-KACZYŃSKI'!J18,'09-ISO-Kiszonka-BIEBRZA'!J18,'09-ISO-Kiszonka-PACZUSKI'!J18,'09-ISO-Kiszonka-NERWIKI'!J18,'09-ISO-Kiszonka-BAŁDY'!J18,'09-ISO-Kiszonka-BUKS'!J18,'09-ISO-Kiszonka-KOLWINY'!J18,'09-ISO-Kiszonka-GAJ'!J18,'09-ISO-Kiszonka-STEC'!J18,'09-ISO-Kiszonka-BAŁUCH'!J18,'09-ISO-Kiszonka-KARWIEŃSKIE'!J18,'09-ISO-Kiszonka-DANKO'!J18,'09-ISO-Kiszonka-SOUKUP'!J18,'09-ISO-Kiszonka-CYWIŃSKI'!J18,'09-ISO-Kiszonka-WITKOWO'!J18,'09-ISO-Kiszonka-SKRODZKI'!J18,'09-ISO-Kiszonka-WIŚNIEWSKI'!J18,'09-ISO-Kiszonka-PIECZULIS'!J18,'09-ISO-Kiszonka-LITWICKI'!J18,'09-ISO-Kiszonka-OLEKSIUK'!J18,'09-ISO-Kiszonka-CHLEBUS'!J18,'09-ISO-Kiszonka-DZIĘGIELEWSKA'!J18,'09-ISO-Kiszonka-KUCZYŃSKI'!J18,'09-ISO-Kiszonka-PUCIŁOWSKI'!J18,'09-ISO-Kiszonka-TODOROWSKI'!J18,'09-ISO-Kiszonka-UNIAGRO'!J18)</f>
        <v>22.444615384615386</v>
      </c>
    </row>
    <row r="15" spans="2:9" ht="19.5" customHeight="1">
      <c r="B15" s="222" t="s">
        <v>174</v>
      </c>
      <c r="C15" s="125">
        <v>240</v>
      </c>
      <c r="D15" s="122">
        <f>COUNT('09-ISO-Kiszonka-ANFARM'!C19,'09-ISO-Kiszonka-SUTKOWSKI'!C19,'09-ISO-Kiszonka-KRASNODĘBSKI'!C19,'09-ISO-Kiszonka-KACZYŃSKI'!C19,'09-ISO-Kiszonka-BIEBRZA'!C19,'09-ISO-Kiszonka-PACZUSKI'!C19,'09-ISO-Kiszonka-NERWIKI'!C19,'09-ISO-Kiszonka-BAŁDY'!C19,'09-ISO-Kiszonka-BUKS'!C19,'09-ISO-Kiszonka-KOLWINY'!C19,'09-ISO-Kiszonka-GAJ'!C19,'09-ISO-Kiszonka-STEC'!C19,'09-ISO-Kiszonka-BAŁUCH'!C19,'09-ISO-Kiszonka-KARWIEŃSKIE'!C19,'09-ISO-Kiszonka-DANKO'!C19,'09-ISO-Kiszonka-SOUKUP'!C19,'09-ISO-Kiszonka-CYWIŃSKI'!C19,'09-ISO-Kiszonka-WITKOWO'!C19,'09-ISO-Kiszonka-SKRODZKI'!C19,'09-ISO-Kiszonka-WIŚNIEWSKI'!C19,'09-ISO-Kiszonka-PIECZULIS'!C19,'09-ISO-Kiszonka-LITWICKI'!C19,'09-ISO-Kiszonka-OLEKSIUK'!C19,'09-ISO-Kiszonka-CHLEBUS'!C19,'09-ISO-Kiszonka-DZIĘGIELEWSKA'!C19,'09-ISO-Kiszonka-KUCZYŃSKI'!C19,'09-ISO-Kiszonka-PUCIŁOWSKI'!C19,'09-ISO-Kiszonka-TODOROWSKI'!C19,'09-ISO-Kiszonka-UNIAGRO'!C19)</f>
        <v>16</v>
      </c>
      <c r="E15" s="122">
        <f>AVERAGE('09-ISO-Kiszonka-ANFARM'!C19,'09-ISO-Kiszonka-SUTKOWSKI'!C19,'09-ISO-Kiszonka-KRASNODĘBSKI'!C19,'09-ISO-Kiszonka-KACZYŃSKI'!C19,'09-ISO-Kiszonka-BIEBRZA'!C19,'09-ISO-Kiszonka-PACZUSKI'!C19,'09-ISO-Kiszonka-NERWIKI'!C19,'09-ISO-Kiszonka-BAŁDY'!C19,'09-ISO-Kiszonka-BUKS'!C19,'09-ISO-Kiszonka-KOLWINY'!C19,'09-ISO-Kiszonka-GAJ'!C19,'09-ISO-Kiszonka-STEC'!C19,'09-ISO-Kiszonka-BAŁUCH'!C19,'09-ISO-Kiszonka-KARWIEŃSKIE'!C19,'09-ISO-Kiszonka-DANKO'!C19,'09-ISO-Kiszonka-SOUKUP'!C19,'09-ISO-Kiszonka-CYWIŃSKI'!C19,'09-ISO-Kiszonka-WITKOWO'!C19,'09-ISO-Kiszonka-SKRODZKI'!C19,'09-ISO-Kiszonka-WIŚNIEWSKI'!C19,'09-ISO-Kiszonka-PIECZULIS'!C19,'09-ISO-Kiszonka-LITWICKI'!C19,'09-ISO-Kiszonka-OLEKSIUK'!C19,'09-ISO-Kiszonka-CHLEBUS'!C19,'09-ISO-Kiszonka-DZIĘGIELEWSKA'!C19,'09-ISO-Kiszonka-KUCZYŃSKI'!C19,'09-ISO-Kiszonka-PUCIŁOWSKI'!C19,'09-ISO-Kiszonka-TODOROWSKI'!C19,'09-ISO-Kiszonka-UNIAGRO'!C19)</f>
        <v>85400.1875</v>
      </c>
      <c r="F15" s="123">
        <f>AVERAGE('09-ISO-Kiszonka-ANFARM'!H19,'09-ISO-Kiszonka-SUTKOWSKI'!H19,'09-ISO-Kiszonka-KRASNODĘBSKI'!H19,'09-ISO-Kiszonka-KACZYŃSKI'!H19,'09-ISO-Kiszonka-BIEBRZA'!H19,'09-ISO-Kiszonka-PACZUSKI'!H19,'09-ISO-Kiszonka-NERWIKI'!H19,'09-ISO-Kiszonka-BAŁDY'!H19,'09-ISO-Kiszonka-BUKS'!H19,'09-ISO-Kiszonka-KOLWINY'!H19,'09-ISO-Kiszonka-GAJ'!H19,'09-ISO-Kiszonka-STEC'!H19,'09-ISO-Kiszonka-BAŁUCH'!H19,'09-ISO-Kiszonka-KARWIEŃSKIE'!H19,'09-ISO-Kiszonka-DANKO'!H19,'09-ISO-Kiszonka-SOUKUP'!H19,'09-ISO-Kiszonka-CYWIŃSKI'!H19,'09-ISO-Kiszonka-WITKOWO'!H19,'09-ISO-Kiszonka-SKRODZKI'!H19,'09-ISO-Kiszonka-WIŚNIEWSKI'!H19,'09-ISO-Kiszonka-PIECZULIS'!H19,'09-ISO-Kiszonka-LITWICKI'!H19,'09-ISO-Kiszonka-OLEKSIUK'!H19,'09-ISO-Kiszonka-CHLEBUS'!H19,'09-ISO-Kiszonka-DZIĘGIELEWSKA'!H19,'09-ISO-Kiszonka-KUCZYŃSKI'!H19,'09-ISO-Kiszonka-PUCIŁOWSKI'!H19,'09-ISO-Kiszonka-TODOROWSKI'!H19,'09-ISO-Kiszonka-UNIAGRO'!H19)</f>
        <v>49.43375840130098</v>
      </c>
      <c r="G15" s="123">
        <f>AVERAGE('09-ISO-Kiszonka-ANFARM'!I19,'09-ISO-Kiszonka-SUTKOWSKI'!I19,'09-ISO-Kiszonka-KRASNODĘBSKI'!I19,'09-ISO-Kiszonka-KACZYŃSKI'!I19,'09-ISO-Kiszonka-BIEBRZA'!I19,'09-ISO-Kiszonka-PACZUSKI'!I19,'09-ISO-Kiszonka-NERWIKI'!I19,'09-ISO-Kiszonka-BAŁDY'!I19,'09-ISO-Kiszonka-BUKS'!I19,'09-ISO-Kiszonka-KOLWINY'!I19,'09-ISO-Kiszonka-GAJ'!I19,'09-ISO-Kiszonka-STEC'!I19,'09-ISO-Kiszonka-BAŁUCH'!I19,'09-ISO-Kiszonka-KARWIEŃSKIE'!I19,'09-ISO-Kiszonka-DANKO'!I19,'09-ISO-Kiszonka-SOUKUP'!I19,'09-ISO-Kiszonka-CYWIŃSKI'!I19,'09-ISO-Kiszonka-WITKOWO'!I19,'09-ISO-Kiszonka-SKRODZKI'!I19,'09-ISO-Kiszonka-WIŚNIEWSKI'!I19,'09-ISO-Kiszonka-PIECZULIS'!I19,'09-ISO-Kiszonka-LITWICKI'!I19,'09-ISO-Kiszonka-OLEKSIUK'!I19,'09-ISO-Kiszonka-CHLEBUS'!I19,'09-ISO-Kiszonka-DZIĘGIELEWSKA'!I19,'09-ISO-Kiszonka-KUCZYŃSKI'!I19,'09-ISO-Kiszonka-PUCIŁOWSKI'!I19,'09-ISO-Kiszonka-TODOROWSKI'!I19,'09-ISO-Kiszonka-UNIAGRO'!I19)</f>
        <v>35.958125</v>
      </c>
      <c r="H15" s="123">
        <f>AVERAGE('09-ISO-Kiszonka-ANFARM'!J19,'09-ISO-Kiszonka-SUTKOWSKI'!J19,'09-ISO-Kiszonka-KRASNODĘBSKI'!J19,'09-ISO-Kiszonka-KACZYŃSKI'!J19,'09-ISO-Kiszonka-BIEBRZA'!J19,'09-ISO-Kiszonka-PACZUSKI'!J19,'09-ISO-Kiszonka-NERWIKI'!J19,'09-ISO-Kiszonka-BAŁDY'!J19,'09-ISO-Kiszonka-BUKS'!J19,'09-ISO-Kiszonka-KOLWINY'!J19,'09-ISO-Kiszonka-GAJ'!J19,'09-ISO-Kiszonka-STEC'!J19,'09-ISO-Kiszonka-BAŁUCH'!J19,'09-ISO-Kiszonka-KARWIEŃSKIE'!J19,'09-ISO-Kiszonka-DANKO'!J19,'09-ISO-Kiszonka-SOUKUP'!J19,'09-ISO-Kiszonka-CYWIŃSKI'!J19,'09-ISO-Kiszonka-WITKOWO'!J19,'09-ISO-Kiszonka-SKRODZKI'!J19,'09-ISO-Kiszonka-WIŚNIEWSKI'!J19,'09-ISO-Kiszonka-PIECZULIS'!J19,'09-ISO-Kiszonka-LITWICKI'!J19,'09-ISO-Kiszonka-OLEKSIUK'!J19,'09-ISO-Kiszonka-CHLEBUS'!J19,'09-ISO-Kiszonka-DZIĘGIELEWSKA'!J19,'09-ISO-Kiszonka-KUCZYŃSKI'!J19,'09-ISO-Kiszonka-PUCIŁOWSKI'!J19,'09-ISO-Kiszonka-TODOROWSKI'!J19,'09-ISO-Kiszonka-UNIAGRO'!J19)</f>
        <v>17.54363136631683</v>
      </c>
      <c r="I15" s="223">
        <f>MAX('09-ISO-Kiszonka-ANFARM'!J19,'09-ISO-Kiszonka-SUTKOWSKI'!J19,'09-ISO-Kiszonka-KRASNODĘBSKI'!J19,'09-ISO-Kiszonka-KACZYŃSKI'!J19,'09-ISO-Kiszonka-BIEBRZA'!J19,'09-ISO-Kiszonka-PACZUSKI'!J19,'09-ISO-Kiszonka-NERWIKI'!J19,'09-ISO-Kiszonka-BAŁDY'!J19,'09-ISO-Kiszonka-BUKS'!J19,'09-ISO-Kiszonka-KOLWINY'!J19,'09-ISO-Kiszonka-GAJ'!J19,'09-ISO-Kiszonka-STEC'!J19,'09-ISO-Kiszonka-BAŁUCH'!J19,'09-ISO-Kiszonka-KARWIEŃSKIE'!J19,'09-ISO-Kiszonka-DANKO'!J19,'09-ISO-Kiszonka-SOUKUP'!J19,'09-ISO-Kiszonka-CYWIŃSKI'!J19,'09-ISO-Kiszonka-WITKOWO'!J19,'09-ISO-Kiszonka-SKRODZKI'!J19,'09-ISO-Kiszonka-WIŚNIEWSKI'!J19,'09-ISO-Kiszonka-PIECZULIS'!J19,'09-ISO-Kiszonka-LITWICKI'!J19,'09-ISO-Kiszonka-OLEKSIUK'!J19,'09-ISO-Kiszonka-CHLEBUS'!J19,'09-ISO-Kiszonka-DZIĘGIELEWSKA'!J19,'09-ISO-Kiszonka-KUCZYŃSKI'!J19,'09-ISO-Kiszonka-PUCIŁOWSKI'!J19,'09-ISO-Kiszonka-TODOROWSKI'!J19,'09-ISO-Kiszonka-UNIAGRO'!J19)</f>
        <v>21.45172839506173</v>
      </c>
    </row>
    <row r="16" spans="2:9" ht="19.5" customHeight="1">
      <c r="B16" s="227" t="s">
        <v>175</v>
      </c>
      <c r="C16" s="126">
        <v>240</v>
      </c>
      <c r="D16" s="212">
        <f>COUNT('09-ISO-Kiszonka-ANFARM'!C21,'09-ISO-Kiszonka-SUTKOWSKI'!C21,'09-ISO-Kiszonka-KRASNODĘBSKI'!C21,'09-ISO-Kiszonka-KACZYŃSKI'!C21,'09-ISO-Kiszonka-BIEBRZA'!C21,'09-ISO-Kiszonka-PACZUSKI'!C21,'09-ISO-Kiszonka-NERWIKI'!C21,'09-ISO-Kiszonka-BAŁDY'!C21,'09-ISO-Kiszonka-BUKS'!C21,'09-ISO-Kiszonka-KOLWINY'!C21,'09-ISO-Kiszonka-GAJ'!C21,'09-ISO-Kiszonka-STEC'!C21,'09-ISO-Kiszonka-BAŁUCH'!C21,'09-ISO-Kiszonka-KARWIEŃSKIE'!C21,'09-ISO-Kiszonka-DANKO'!C21,'09-ISO-Kiszonka-SOUKUP'!C21,'09-ISO-Kiszonka-CYWIŃSKI'!C21,'09-ISO-Kiszonka-WITKOWO'!C21,'09-ISO-Kiszonka-SKRODZKI'!C21,'09-ISO-Kiszonka-WIŚNIEWSKI'!C21,'09-ISO-Kiszonka-PIECZULIS'!C21,'09-ISO-Kiszonka-LITWICKI'!C21,'09-ISO-Kiszonka-OLEKSIUK'!C21,'09-ISO-Kiszonka-CHLEBUS'!C21,'09-ISO-Kiszonka-DZIĘGIELEWSKA'!C21,'09-ISO-Kiszonka-KUCZYŃSKI'!C21,'09-ISO-Kiszonka-PUCIŁOWSKI'!C21,'09-ISO-Kiszonka-TODOROWSKI'!C21,'09-ISO-Kiszonka-UNIAGRO'!C21)</f>
        <v>7</v>
      </c>
      <c r="E16" s="212">
        <f>AVERAGE('09-ISO-Kiszonka-ANFARM'!C21,'09-ISO-Kiszonka-SUTKOWSKI'!C21,'09-ISO-Kiszonka-KRASNODĘBSKI'!C21,'09-ISO-Kiszonka-KACZYŃSKI'!C21,'09-ISO-Kiszonka-BIEBRZA'!C21,'09-ISO-Kiszonka-PACZUSKI'!C21,'09-ISO-Kiszonka-NERWIKI'!C21,'09-ISO-Kiszonka-BAŁDY'!C21,'09-ISO-Kiszonka-BUKS'!C21,'09-ISO-Kiszonka-KOLWINY'!C21,'09-ISO-Kiszonka-GAJ'!C21,'09-ISO-Kiszonka-STEC'!C21,'09-ISO-Kiszonka-BAŁUCH'!C21,'09-ISO-Kiszonka-KARWIEŃSKIE'!C21,'09-ISO-Kiszonka-DANKO'!C21,'09-ISO-Kiszonka-SOUKUP'!C21,'09-ISO-Kiszonka-CYWIŃSKI'!C21,'09-ISO-Kiszonka-WITKOWO'!C21,'09-ISO-Kiszonka-SKRODZKI'!C21,'09-ISO-Kiszonka-WIŚNIEWSKI'!C21,'09-ISO-Kiszonka-PIECZULIS'!C21,'09-ISO-Kiszonka-LITWICKI'!C21,'09-ISO-Kiszonka-OLEKSIUK'!C21,'09-ISO-Kiszonka-CHLEBUS'!C21,'09-ISO-Kiszonka-DZIĘGIELEWSKA'!C21,'09-ISO-Kiszonka-KUCZYŃSKI'!C21,'09-ISO-Kiszonka-PUCIŁOWSKI'!C21,'09-ISO-Kiszonka-TODOROWSKI'!C21,'09-ISO-Kiszonka-UNIAGRO'!C21)</f>
        <v>82566.57142857143</v>
      </c>
      <c r="F16" s="213">
        <f>AVERAGE('09-ISO-Kiszonka-ANFARM'!H21,'09-ISO-Kiszonka-SUTKOWSKI'!H21,'09-ISO-Kiszonka-KRASNODĘBSKI'!H21,'09-ISO-Kiszonka-KACZYŃSKI'!H21,'09-ISO-Kiszonka-BIEBRZA'!H21,'09-ISO-Kiszonka-PACZUSKI'!H21,'09-ISO-Kiszonka-NERWIKI'!H21,'09-ISO-Kiszonka-BAŁDY'!H21,'09-ISO-Kiszonka-BUKS'!H21,'09-ISO-Kiszonka-KOLWINY'!H21,'09-ISO-Kiszonka-GAJ'!H21,'09-ISO-Kiszonka-STEC'!H21,'09-ISO-Kiszonka-BAŁUCH'!H21,'09-ISO-Kiszonka-KARWIEŃSKIE'!H21,'09-ISO-Kiszonka-DANKO'!H21,'09-ISO-Kiszonka-SOUKUP'!H21,'09-ISO-Kiszonka-CYWIŃSKI'!H21,'09-ISO-Kiszonka-WITKOWO'!H21,'09-ISO-Kiszonka-SKRODZKI'!H21,'09-ISO-Kiszonka-WIŚNIEWSKI'!H21,'09-ISO-Kiszonka-PIECZULIS'!H21,'09-ISO-Kiszonka-LITWICKI'!H21,'09-ISO-Kiszonka-OLEKSIUK'!H21,'09-ISO-Kiszonka-CHLEBUS'!H21,'09-ISO-Kiszonka-DZIĘGIELEWSKA'!H21,'09-ISO-Kiszonka-KUCZYŃSKI'!H21,'09-ISO-Kiszonka-PUCIŁOWSKI'!H21,'09-ISO-Kiszonka-TODOROWSKI'!H21,'09-ISO-Kiszonka-UNIAGRO'!H21)</f>
        <v>45.42820955955775</v>
      </c>
      <c r="G16" s="213">
        <f>AVERAGE('09-ISO-Kiszonka-ANFARM'!I21,'09-ISO-Kiszonka-SUTKOWSKI'!I21,'09-ISO-Kiszonka-KRASNODĘBSKI'!I21,'09-ISO-Kiszonka-KACZYŃSKI'!I21,'09-ISO-Kiszonka-BIEBRZA'!I21,'09-ISO-Kiszonka-PACZUSKI'!I21,'09-ISO-Kiszonka-NERWIKI'!I21,'09-ISO-Kiszonka-BAŁDY'!I21,'09-ISO-Kiszonka-BUKS'!I21,'09-ISO-Kiszonka-KOLWINY'!I21,'09-ISO-Kiszonka-GAJ'!I21,'09-ISO-Kiszonka-STEC'!I21,'09-ISO-Kiszonka-BAŁUCH'!I21,'09-ISO-Kiszonka-KARWIEŃSKIE'!I21,'09-ISO-Kiszonka-DANKO'!I21,'09-ISO-Kiszonka-SOUKUP'!I21,'09-ISO-Kiszonka-CYWIŃSKI'!I21,'09-ISO-Kiszonka-WITKOWO'!I21,'09-ISO-Kiszonka-SKRODZKI'!I21,'09-ISO-Kiszonka-WIŚNIEWSKI'!I21,'09-ISO-Kiszonka-PIECZULIS'!I21,'09-ISO-Kiszonka-LITWICKI'!I21,'09-ISO-Kiszonka-OLEKSIUK'!I21,'09-ISO-Kiszonka-CHLEBUS'!I21,'09-ISO-Kiszonka-DZIĘGIELEWSKA'!I21,'09-ISO-Kiszonka-KUCZYŃSKI'!I21,'09-ISO-Kiszonka-PUCIŁOWSKI'!I21,'09-ISO-Kiszonka-TODOROWSKI'!I21,'09-ISO-Kiszonka-UNIAGRO'!I21)</f>
        <v>36.361428571428576</v>
      </c>
      <c r="H16" s="213">
        <f>AVERAGE('09-ISO-Kiszonka-ANFARM'!J21,'09-ISO-Kiszonka-SUTKOWSKI'!J21,'09-ISO-Kiszonka-KRASNODĘBSKI'!J21,'09-ISO-Kiszonka-KACZYŃSKI'!J21,'09-ISO-Kiszonka-BIEBRZA'!J21,'09-ISO-Kiszonka-PACZUSKI'!J21,'09-ISO-Kiszonka-NERWIKI'!J21,'09-ISO-Kiszonka-BAŁDY'!J21,'09-ISO-Kiszonka-BUKS'!J21,'09-ISO-Kiszonka-KOLWINY'!J21,'09-ISO-Kiszonka-GAJ'!J21,'09-ISO-Kiszonka-STEC'!J21,'09-ISO-Kiszonka-BAŁUCH'!J21,'09-ISO-Kiszonka-KARWIEŃSKIE'!J21,'09-ISO-Kiszonka-DANKO'!J21,'09-ISO-Kiszonka-SOUKUP'!J21,'09-ISO-Kiszonka-CYWIŃSKI'!J21,'09-ISO-Kiszonka-WITKOWO'!J21,'09-ISO-Kiszonka-SKRODZKI'!J21,'09-ISO-Kiszonka-WIŚNIEWSKI'!J21,'09-ISO-Kiszonka-PIECZULIS'!J21,'09-ISO-Kiszonka-LITWICKI'!J21,'09-ISO-Kiszonka-OLEKSIUK'!J21,'09-ISO-Kiszonka-CHLEBUS'!J21,'09-ISO-Kiszonka-DZIĘGIELEWSKA'!J21,'09-ISO-Kiszonka-KUCZYŃSKI'!J21,'09-ISO-Kiszonka-PUCIŁOWSKI'!J21,'09-ISO-Kiszonka-TODOROWSKI'!J21,'09-ISO-Kiszonka-UNIAGRO'!J21)</f>
        <v>16.186733019346722</v>
      </c>
      <c r="I16" s="226">
        <f>MAX('09-ISO-Kiszonka-ANFARM'!J21,'09-ISO-Kiszonka-SUTKOWSKI'!J21,'09-ISO-Kiszonka-KRASNODĘBSKI'!J21,'09-ISO-Kiszonka-KACZYŃSKI'!J21,'09-ISO-Kiszonka-BIEBRZA'!J21,'09-ISO-Kiszonka-PACZUSKI'!J21,'09-ISO-Kiszonka-NERWIKI'!J21,'09-ISO-Kiszonka-BAŁDY'!J21,'09-ISO-Kiszonka-BUKS'!J21,'09-ISO-Kiszonka-KOLWINY'!J21,'09-ISO-Kiszonka-GAJ'!J21,'09-ISO-Kiszonka-STEC'!J21,'09-ISO-Kiszonka-BAŁUCH'!J21,'09-ISO-Kiszonka-KARWIEŃSKIE'!J21,'09-ISO-Kiszonka-DANKO'!J21,'09-ISO-Kiszonka-SOUKUP'!J21,'09-ISO-Kiszonka-CYWIŃSKI'!J21,'09-ISO-Kiszonka-WITKOWO'!J21,'09-ISO-Kiszonka-SKRODZKI'!J21,'09-ISO-Kiszonka-WIŚNIEWSKI'!J21,'09-ISO-Kiszonka-PIECZULIS'!J21,'09-ISO-Kiszonka-LITWICKI'!J21,'09-ISO-Kiszonka-OLEKSIUK'!J21,'09-ISO-Kiszonka-CHLEBUS'!J21,'09-ISO-Kiszonka-DZIĘGIELEWSKA'!J21,'09-ISO-Kiszonka-KUCZYŃSKI'!J21,'09-ISO-Kiszonka-PUCIŁOWSKI'!J21,'09-ISO-Kiszonka-TODOROWSKI'!J21,'09-ISO-Kiszonka-UNIAGRO'!J21)</f>
        <v>20.959764705882353</v>
      </c>
    </row>
    <row r="17" spans="2:9" ht="18">
      <c r="B17" s="227" t="s">
        <v>176</v>
      </c>
      <c r="C17" s="126">
        <v>260</v>
      </c>
      <c r="D17" s="212">
        <f>COUNT('09-ISO-Kiszonka-ANFARM'!C22,'09-ISO-Kiszonka-SUTKOWSKI'!C22,'09-ISO-Kiszonka-KRASNODĘBSKI'!C22,'09-ISO-Kiszonka-KACZYŃSKI'!C22,'09-ISO-Kiszonka-BIEBRZA'!C22,'09-ISO-Kiszonka-PACZUSKI'!C22,'09-ISO-Kiszonka-NERWIKI'!C22,'09-ISO-Kiszonka-BAŁDY'!C22,'09-ISO-Kiszonka-BUKS'!C22,'09-ISO-Kiszonka-KOLWINY'!C22,'09-ISO-Kiszonka-GAJ'!C22,'09-ISO-Kiszonka-STEC'!C22,'09-ISO-Kiszonka-BAŁUCH'!C22,'09-ISO-Kiszonka-KARWIEŃSKIE'!C22,'09-ISO-Kiszonka-DANKO'!C22,'09-ISO-Kiszonka-SOUKUP'!C22,'09-ISO-Kiszonka-CYWIŃSKI'!C22,'09-ISO-Kiszonka-WITKOWO'!C22,'09-ISO-Kiszonka-SKRODZKI'!C22,'09-ISO-Kiszonka-WIŚNIEWSKI'!C22,'09-ISO-Kiszonka-PIECZULIS'!C22,'09-ISO-Kiszonka-LITWICKI'!C22,'09-ISO-Kiszonka-OLEKSIUK'!C22,'09-ISO-Kiszonka-CHLEBUS'!C22,'09-ISO-Kiszonka-DZIĘGIELEWSKA'!C22,'09-ISO-Kiszonka-KUCZYŃSKI'!C22,'09-ISO-Kiszonka-PUCIŁOWSKI'!C22,'09-ISO-Kiszonka-TODOROWSKI'!C22,'09-ISO-Kiszonka-UNIAGRO'!C22)</f>
        <v>24</v>
      </c>
      <c r="E17" s="212">
        <f>AVERAGE('09-ISO-Kiszonka-ANFARM'!C22,'09-ISO-Kiszonka-SUTKOWSKI'!C22,'09-ISO-Kiszonka-KRASNODĘBSKI'!C22,'09-ISO-Kiszonka-KACZYŃSKI'!C22,'09-ISO-Kiszonka-BIEBRZA'!C22,'09-ISO-Kiszonka-PACZUSKI'!C22,'09-ISO-Kiszonka-NERWIKI'!C22,'09-ISO-Kiszonka-BAŁDY'!C22,'09-ISO-Kiszonka-BUKS'!C22,'09-ISO-Kiszonka-KOLWINY'!C22,'09-ISO-Kiszonka-GAJ'!C22,'09-ISO-Kiszonka-STEC'!C22,'09-ISO-Kiszonka-BAŁUCH'!C22,'09-ISO-Kiszonka-KARWIEŃSKIE'!C22,'09-ISO-Kiszonka-DANKO'!C22,'09-ISO-Kiszonka-SOUKUP'!C22,'09-ISO-Kiszonka-CYWIŃSKI'!C22,'09-ISO-Kiszonka-WITKOWO'!C22,'09-ISO-Kiszonka-SKRODZKI'!C22,'09-ISO-Kiszonka-WIŚNIEWSKI'!C22,'09-ISO-Kiszonka-PIECZULIS'!C22,'09-ISO-Kiszonka-LITWICKI'!C22,'09-ISO-Kiszonka-OLEKSIUK'!C22,'09-ISO-Kiszonka-CHLEBUS'!C22,'09-ISO-Kiszonka-DZIĘGIELEWSKA'!C22,'09-ISO-Kiszonka-KUCZYŃSKI'!C22,'09-ISO-Kiszonka-PUCIŁOWSKI'!C22,'09-ISO-Kiszonka-TODOROWSKI'!C22,'09-ISO-Kiszonka-UNIAGRO'!C22)</f>
        <v>82848.58333333333</v>
      </c>
      <c r="F17" s="213">
        <f>AVERAGE('09-ISO-Kiszonka-ANFARM'!H22,'09-ISO-Kiszonka-SUTKOWSKI'!H22,'09-ISO-Kiszonka-KRASNODĘBSKI'!H22,'09-ISO-Kiszonka-KACZYŃSKI'!H22,'09-ISO-Kiszonka-BIEBRZA'!H22,'09-ISO-Kiszonka-PACZUSKI'!H22,'09-ISO-Kiszonka-NERWIKI'!H22,'09-ISO-Kiszonka-BAŁDY'!H22,'09-ISO-Kiszonka-BUKS'!H22,'09-ISO-Kiszonka-KOLWINY'!H22,'09-ISO-Kiszonka-GAJ'!H22,'09-ISO-Kiszonka-STEC'!H22,'09-ISO-Kiszonka-BAŁUCH'!H22,'09-ISO-Kiszonka-KARWIEŃSKIE'!H22,'09-ISO-Kiszonka-DANKO'!H22,'09-ISO-Kiszonka-SOUKUP'!H22,'09-ISO-Kiszonka-CYWIŃSKI'!H22,'09-ISO-Kiszonka-WITKOWO'!H22,'09-ISO-Kiszonka-SKRODZKI'!H22,'09-ISO-Kiszonka-WIŚNIEWSKI'!H22,'09-ISO-Kiszonka-PIECZULIS'!H22,'09-ISO-Kiszonka-LITWICKI'!H22,'09-ISO-Kiszonka-OLEKSIUK'!H22,'09-ISO-Kiszonka-CHLEBUS'!H22,'09-ISO-Kiszonka-DZIĘGIELEWSKA'!H22,'09-ISO-Kiszonka-KUCZYŃSKI'!H22,'09-ISO-Kiszonka-PUCIŁOWSKI'!H22,'09-ISO-Kiszonka-TODOROWSKI'!H22,'09-ISO-Kiszonka-UNIAGRO'!H22)</f>
        <v>50.18993589873096</v>
      </c>
      <c r="G17" s="213">
        <f>AVERAGE('09-ISO-Kiszonka-ANFARM'!I22,'09-ISO-Kiszonka-SUTKOWSKI'!I22,'09-ISO-Kiszonka-KRASNODĘBSKI'!I22,'09-ISO-Kiszonka-KACZYŃSKI'!I22,'09-ISO-Kiszonka-BIEBRZA'!I22,'09-ISO-Kiszonka-PACZUSKI'!I22,'09-ISO-Kiszonka-NERWIKI'!I22,'09-ISO-Kiszonka-BAŁDY'!I22,'09-ISO-Kiszonka-BUKS'!I22,'09-ISO-Kiszonka-KOLWINY'!I22,'09-ISO-Kiszonka-GAJ'!I22,'09-ISO-Kiszonka-STEC'!I22,'09-ISO-Kiszonka-BAŁUCH'!I22,'09-ISO-Kiszonka-KARWIEŃSKIE'!I22,'09-ISO-Kiszonka-DANKO'!I22,'09-ISO-Kiszonka-SOUKUP'!I22,'09-ISO-Kiszonka-CYWIŃSKI'!I22,'09-ISO-Kiszonka-WITKOWO'!I22,'09-ISO-Kiszonka-SKRODZKI'!I22,'09-ISO-Kiszonka-WIŚNIEWSKI'!I22,'09-ISO-Kiszonka-PIECZULIS'!I22,'09-ISO-Kiszonka-LITWICKI'!I22,'09-ISO-Kiszonka-OLEKSIUK'!I22,'09-ISO-Kiszonka-CHLEBUS'!I22,'09-ISO-Kiszonka-DZIĘGIELEWSKA'!I22,'09-ISO-Kiszonka-KUCZYŃSKI'!I22,'09-ISO-Kiszonka-PUCIŁOWSKI'!I22,'09-ISO-Kiszonka-TODOROWSKI'!I22,'09-ISO-Kiszonka-UNIAGRO'!I22)</f>
        <v>33.78458333333333</v>
      </c>
      <c r="H17" s="213">
        <f>AVERAGE('09-ISO-Kiszonka-ANFARM'!J22,'09-ISO-Kiszonka-SUTKOWSKI'!J22,'09-ISO-Kiszonka-KRASNODĘBSKI'!J22,'09-ISO-Kiszonka-KACZYŃSKI'!J22,'09-ISO-Kiszonka-BIEBRZA'!J22,'09-ISO-Kiszonka-PACZUSKI'!J22,'09-ISO-Kiszonka-NERWIKI'!J22,'09-ISO-Kiszonka-BAŁDY'!J22,'09-ISO-Kiszonka-BUKS'!J22,'09-ISO-Kiszonka-KOLWINY'!J22,'09-ISO-Kiszonka-GAJ'!J22,'09-ISO-Kiszonka-STEC'!J22,'09-ISO-Kiszonka-BAŁUCH'!J22,'09-ISO-Kiszonka-KARWIEŃSKIE'!J22,'09-ISO-Kiszonka-DANKO'!J22,'09-ISO-Kiszonka-SOUKUP'!J22,'09-ISO-Kiszonka-CYWIŃSKI'!J22,'09-ISO-Kiszonka-WITKOWO'!J22,'09-ISO-Kiszonka-SKRODZKI'!J22,'09-ISO-Kiszonka-WIŚNIEWSKI'!J22,'09-ISO-Kiszonka-PIECZULIS'!J22,'09-ISO-Kiszonka-LITWICKI'!J22,'09-ISO-Kiszonka-OLEKSIUK'!J22,'09-ISO-Kiszonka-CHLEBUS'!J22,'09-ISO-Kiszonka-DZIĘGIELEWSKA'!J22,'09-ISO-Kiszonka-KUCZYŃSKI'!J22,'09-ISO-Kiszonka-PUCIŁOWSKI'!J22,'09-ISO-Kiszonka-TODOROWSKI'!J22,'09-ISO-Kiszonka-UNIAGRO'!J22)</f>
        <v>16.752411652742833</v>
      </c>
      <c r="I17" s="226">
        <f>MAX('09-ISO-Kiszonka-ANFARM'!J22,'09-ISO-Kiszonka-SUTKOWSKI'!J22,'09-ISO-Kiszonka-KRASNODĘBSKI'!J22,'09-ISO-Kiszonka-KACZYŃSKI'!J22,'09-ISO-Kiszonka-BIEBRZA'!J22,'09-ISO-Kiszonka-PACZUSKI'!J22,'09-ISO-Kiszonka-NERWIKI'!J22,'09-ISO-Kiszonka-BAŁDY'!J22,'09-ISO-Kiszonka-BUKS'!J22,'09-ISO-Kiszonka-KOLWINY'!J22,'09-ISO-Kiszonka-GAJ'!J22,'09-ISO-Kiszonka-STEC'!J22,'09-ISO-Kiszonka-BAŁUCH'!J22,'09-ISO-Kiszonka-KARWIEŃSKIE'!J22,'09-ISO-Kiszonka-DANKO'!J22,'09-ISO-Kiszonka-SOUKUP'!J22,'09-ISO-Kiszonka-CYWIŃSKI'!J22,'09-ISO-Kiszonka-WITKOWO'!J22,'09-ISO-Kiszonka-SKRODZKI'!J22,'09-ISO-Kiszonka-WIŚNIEWSKI'!J22,'09-ISO-Kiszonka-PIECZULIS'!J22,'09-ISO-Kiszonka-LITWICKI'!J22,'09-ISO-Kiszonka-OLEKSIUK'!J22,'09-ISO-Kiszonka-CHLEBUS'!J22,'09-ISO-Kiszonka-DZIĘGIELEWSKA'!J22,'09-ISO-Kiszonka-KUCZYŃSKI'!J22,'09-ISO-Kiszonka-PUCIŁOWSKI'!J22,'09-ISO-Kiszonka-TODOROWSKI'!J22,'09-ISO-Kiszonka-UNIAGRO'!J22)</f>
        <v>22.072153635116596</v>
      </c>
    </row>
    <row r="18" spans="2:9" ht="18">
      <c r="B18" s="227" t="s">
        <v>177</v>
      </c>
      <c r="C18" s="126">
        <v>270</v>
      </c>
      <c r="D18" s="212">
        <f>COUNT('09-ISO-Kiszonka-ANFARM'!C24,'09-ISO-Kiszonka-SUTKOWSKI'!C24,'09-ISO-Kiszonka-KRASNODĘBSKI'!C24,'09-ISO-Kiszonka-KACZYŃSKI'!C24,'09-ISO-Kiszonka-BIEBRZA'!C24,'09-ISO-Kiszonka-PACZUSKI'!C24,'09-ISO-Kiszonka-NERWIKI'!C24,'09-ISO-Kiszonka-BAŁDY'!C24,'09-ISO-Kiszonka-BUKS'!C24,'09-ISO-Kiszonka-KOLWINY'!C24,'09-ISO-Kiszonka-GAJ'!C24,'09-ISO-Kiszonka-STEC'!C24,'09-ISO-Kiszonka-BAŁUCH'!C24,'09-ISO-Kiszonka-KARWIEŃSKIE'!C24,'09-ISO-Kiszonka-DANKO'!C24,'09-ISO-Kiszonka-SOUKUP'!C24,'09-ISO-Kiszonka-CYWIŃSKI'!C24,'09-ISO-Kiszonka-WITKOWO'!C24,'09-ISO-Kiszonka-SKRODZKI'!C24,'09-ISO-Kiszonka-WIŚNIEWSKI'!C24,'09-ISO-Kiszonka-PIECZULIS'!C24,'09-ISO-Kiszonka-LITWICKI'!C24,'09-ISO-Kiszonka-OLEKSIUK'!C24,'09-ISO-Kiszonka-CHLEBUS'!C24,'09-ISO-Kiszonka-DZIĘGIELEWSKA'!C24,'09-ISO-Kiszonka-KUCZYŃSKI'!C24,'09-ISO-Kiszonka-PUCIŁOWSKI'!C24,'09-ISO-Kiszonka-TODOROWSKI'!C24,'09-ISO-Kiszonka-UNIAGRO'!C24)</f>
        <v>4</v>
      </c>
      <c r="E18" s="212">
        <f>AVERAGE('09-ISO-Kiszonka-ANFARM'!C24,'09-ISO-Kiszonka-SUTKOWSKI'!C24,'09-ISO-Kiszonka-KRASNODĘBSKI'!C24,'09-ISO-Kiszonka-KACZYŃSKI'!C24,'09-ISO-Kiszonka-BIEBRZA'!C24,'09-ISO-Kiszonka-PACZUSKI'!C24,'09-ISO-Kiszonka-NERWIKI'!C24,'09-ISO-Kiszonka-BAŁDY'!C24,'09-ISO-Kiszonka-BUKS'!C24,'09-ISO-Kiszonka-KOLWINY'!C24,'09-ISO-Kiszonka-GAJ'!C24,'09-ISO-Kiszonka-STEC'!C24,'09-ISO-Kiszonka-BAŁUCH'!C24,'09-ISO-Kiszonka-KARWIEŃSKIE'!C24,'09-ISO-Kiszonka-DANKO'!C24,'09-ISO-Kiszonka-SOUKUP'!C24,'09-ISO-Kiszonka-CYWIŃSKI'!C24,'09-ISO-Kiszonka-WITKOWO'!C24,'09-ISO-Kiszonka-SKRODZKI'!C24,'09-ISO-Kiszonka-WIŚNIEWSKI'!C24,'09-ISO-Kiszonka-PIECZULIS'!C24,'09-ISO-Kiszonka-LITWICKI'!C24,'09-ISO-Kiszonka-OLEKSIUK'!C24,'09-ISO-Kiszonka-CHLEBUS'!C24,'09-ISO-Kiszonka-DZIĘGIELEWSKA'!C24,'09-ISO-Kiszonka-KUCZYŃSKI'!C24,'09-ISO-Kiszonka-PUCIŁOWSKI'!C24,'09-ISO-Kiszonka-TODOROWSKI'!C24,'09-ISO-Kiszonka-UNIAGRO'!C24)</f>
        <v>85141.5</v>
      </c>
      <c r="F18" s="213">
        <f>AVERAGE('09-ISO-Kiszonka-ANFARM'!H24,'09-ISO-Kiszonka-SUTKOWSKI'!H24,'09-ISO-Kiszonka-KRASNODĘBSKI'!H24,'09-ISO-Kiszonka-KACZYŃSKI'!H24,'09-ISO-Kiszonka-BIEBRZA'!H24,'09-ISO-Kiszonka-PACZUSKI'!H24,'09-ISO-Kiszonka-NERWIKI'!H24,'09-ISO-Kiszonka-BAŁDY'!H24,'09-ISO-Kiszonka-BUKS'!H24,'09-ISO-Kiszonka-KOLWINY'!H24,'09-ISO-Kiszonka-GAJ'!H24,'09-ISO-Kiszonka-STEC'!H24,'09-ISO-Kiszonka-BAŁUCH'!H24,'09-ISO-Kiszonka-KARWIEŃSKIE'!H24,'09-ISO-Kiszonka-DANKO'!H24,'09-ISO-Kiszonka-SOUKUP'!H24,'09-ISO-Kiszonka-CYWIŃSKI'!H24,'09-ISO-Kiszonka-WITKOWO'!H24,'09-ISO-Kiszonka-SKRODZKI'!H24,'09-ISO-Kiszonka-WIŚNIEWSKI'!H24,'09-ISO-Kiszonka-PIECZULIS'!H24,'09-ISO-Kiszonka-LITWICKI'!H24,'09-ISO-Kiszonka-OLEKSIUK'!H24,'09-ISO-Kiszonka-CHLEBUS'!H24,'09-ISO-Kiszonka-DZIĘGIELEWSKA'!H24,'09-ISO-Kiszonka-KUCZYŃSKI'!H24,'09-ISO-Kiszonka-PUCIŁOWSKI'!H24,'09-ISO-Kiszonka-TODOROWSKI'!H24,'09-ISO-Kiszonka-UNIAGRO'!H24)</f>
        <v>54.981402613630166</v>
      </c>
      <c r="G18" s="213">
        <f>AVERAGE('09-ISO-Kiszonka-ANFARM'!I24,'09-ISO-Kiszonka-SUTKOWSKI'!I24,'09-ISO-Kiszonka-KRASNODĘBSKI'!I24,'09-ISO-Kiszonka-KACZYŃSKI'!I24,'09-ISO-Kiszonka-BIEBRZA'!I24,'09-ISO-Kiszonka-PACZUSKI'!I24,'09-ISO-Kiszonka-NERWIKI'!I24,'09-ISO-Kiszonka-BAŁDY'!I24,'09-ISO-Kiszonka-BUKS'!I24,'09-ISO-Kiszonka-KOLWINY'!I24,'09-ISO-Kiszonka-GAJ'!I24,'09-ISO-Kiszonka-STEC'!I24,'09-ISO-Kiszonka-BAŁUCH'!I24,'09-ISO-Kiszonka-KARWIEŃSKIE'!I24,'09-ISO-Kiszonka-DANKO'!I24,'09-ISO-Kiszonka-SOUKUP'!I24,'09-ISO-Kiszonka-CYWIŃSKI'!I24,'09-ISO-Kiszonka-WITKOWO'!I24,'09-ISO-Kiszonka-SKRODZKI'!I24,'09-ISO-Kiszonka-WIŚNIEWSKI'!I24,'09-ISO-Kiszonka-PIECZULIS'!I24,'09-ISO-Kiszonka-LITWICKI'!I24,'09-ISO-Kiszonka-OLEKSIUK'!I24,'09-ISO-Kiszonka-CHLEBUS'!I24,'09-ISO-Kiszonka-DZIĘGIELEWSKA'!I24,'09-ISO-Kiszonka-KUCZYŃSKI'!I24,'09-ISO-Kiszonka-PUCIŁOWSKI'!I24,'09-ISO-Kiszonka-TODOROWSKI'!I24,'09-ISO-Kiszonka-UNIAGRO'!I24)</f>
        <v>33.019999999999996</v>
      </c>
      <c r="H18" s="213">
        <f>AVERAGE('09-ISO-Kiszonka-ANFARM'!J24,'09-ISO-Kiszonka-SUTKOWSKI'!J24,'09-ISO-Kiszonka-KRASNODĘBSKI'!J24,'09-ISO-Kiszonka-KACZYŃSKI'!J24,'09-ISO-Kiszonka-BIEBRZA'!J24,'09-ISO-Kiszonka-PACZUSKI'!J24,'09-ISO-Kiszonka-NERWIKI'!J24,'09-ISO-Kiszonka-BAŁDY'!J24,'09-ISO-Kiszonka-BUKS'!J24,'09-ISO-Kiszonka-KOLWINY'!J24,'09-ISO-Kiszonka-GAJ'!J24,'09-ISO-Kiszonka-STEC'!J24,'09-ISO-Kiszonka-BAŁUCH'!J24,'09-ISO-Kiszonka-KARWIEŃSKIE'!J24,'09-ISO-Kiszonka-DANKO'!J24,'09-ISO-Kiszonka-SOUKUP'!J24,'09-ISO-Kiszonka-CYWIŃSKI'!J24,'09-ISO-Kiszonka-WITKOWO'!J24,'09-ISO-Kiszonka-SKRODZKI'!J24,'09-ISO-Kiszonka-WIŚNIEWSKI'!J24,'09-ISO-Kiszonka-PIECZULIS'!J24,'09-ISO-Kiszonka-LITWICKI'!J24,'09-ISO-Kiszonka-OLEKSIUK'!J24,'09-ISO-Kiszonka-CHLEBUS'!J24,'09-ISO-Kiszonka-DZIĘGIELEWSKA'!J24,'09-ISO-Kiszonka-KUCZYŃSKI'!J24,'09-ISO-Kiszonka-PUCIŁOWSKI'!J24,'09-ISO-Kiszonka-TODOROWSKI'!J24,'09-ISO-Kiszonka-UNIAGRO'!J24)</f>
        <v>18.106466648293086</v>
      </c>
      <c r="I18" s="226">
        <f>MAX('09-ISO-Kiszonka-ANFARM'!J24,'09-ISO-Kiszonka-SUTKOWSKI'!J24,'09-ISO-Kiszonka-KRASNODĘBSKI'!J24,'09-ISO-Kiszonka-KACZYŃSKI'!J24,'09-ISO-Kiszonka-BIEBRZA'!J24,'09-ISO-Kiszonka-PACZUSKI'!J24,'09-ISO-Kiszonka-NERWIKI'!J24,'09-ISO-Kiszonka-BAŁDY'!J24,'09-ISO-Kiszonka-BUKS'!J24,'09-ISO-Kiszonka-KOLWINY'!J24,'09-ISO-Kiszonka-GAJ'!J24,'09-ISO-Kiszonka-STEC'!J24,'09-ISO-Kiszonka-BAŁUCH'!J24,'09-ISO-Kiszonka-KARWIEŃSKIE'!J24,'09-ISO-Kiszonka-DANKO'!J24,'09-ISO-Kiszonka-SOUKUP'!J24,'09-ISO-Kiszonka-CYWIŃSKI'!J24,'09-ISO-Kiszonka-WITKOWO'!J24,'09-ISO-Kiszonka-SKRODZKI'!J24,'09-ISO-Kiszonka-WIŚNIEWSKI'!J24,'09-ISO-Kiszonka-PIECZULIS'!J24,'09-ISO-Kiszonka-LITWICKI'!J24,'09-ISO-Kiszonka-OLEKSIUK'!J24,'09-ISO-Kiszonka-CHLEBUS'!J24,'09-ISO-Kiszonka-DZIĘGIELEWSKA'!J24,'09-ISO-Kiszonka-KUCZYŃSKI'!J24,'09-ISO-Kiszonka-PUCIŁOWSKI'!J24,'09-ISO-Kiszonka-TODOROWSKI'!J24,'09-ISO-Kiszonka-UNIAGRO'!J24)</f>
        <v>24.381481481481483</v>
      </c>
    </row>
    <row r="19" spans="2:9" ht="18">
      <c r="B19" s="222" t="s">
        <v>201</v>
      </c>
      <c r="C19" s="125">
        <v>270</v>
      </c>
      <c r="D19" s="122">
        <f>COUNT('09-ISO-Kiszonka-ANFARM'!C25,'09-ISO-Kiszonka-SUTKOWSKI'!C25,'09-ISO-Kiszonka-KRASNODĘBSKI'!C25,'09-ISO-Kiszonka-KACZYŃSKI'!C25,'09-ISO-Kiszonka-BIEBRZA'!C25,'09-ISO-Kiszonka-PACZUSKI'!C25,'09-ISO-Kiszonka-NERWIKI'!C25,'09-ISO-Kiszonka-BAŁDY'!C25,'09-ISO-Kiszonka-BUKS'!C25,'09-ISO-Kiszonka-KOLWINY'!C25,'09-ISO-Kiszonka-GAJ'!C25,'09-ISO-Kiszonka-STEC'!C25,'09-ISO-Kiszonka-BAŁUCH'!C25,'09-ISO-Kiszonka-KARWIEŃSKIE'!C25,'09-ISO-Kiszonka-DANKO'!C25,'09-ISO-Kiszonka-SOUKUP'!C25,'09-ISO-Kiszonka-CYWIŃSKI'!C25,'09-ISO-Kiszonka-WITKOWO'!C25,'09-ISO-Kiszonka-SKRODZKI'!C25,'09-ISO-Kiszonka-WIŚNIEWSKI'!C25,'09-ISO-Kiszonka-PIECZULIS'!C25,'09-ISO-Kiszonka-LITWICKI'!C25,'09-ISO-Kiszonka-OLEKSIUK'!C25,'09-ISO-Kiszonka-CHLEBUS'!C25,'09-ISO-Kiszonka-DZIĘGIELEWSKA'!C25,'09-ISO-Kiszonka-KUCZYŃSKI'!C25,'09-ISO-Kiszonka-PUCIŁOWSKI'!C25,'09-ISO-Kiszonka-TODOROWSKI'!C25,'09-ISO-Kiszonka-UNIAGRO'!C25)</f>
        <v>11</v>
      </c>
      <c r="E19" s="122">
        <f>AVERAGE('09-ISO-Kiszonka-ANFARM'!C25,'09-ISO-Kiszonka-SUTKOWSKI'!C25,'09-ISO-Kiszonka-KRASNODĘBSKI'!C25,'09-ISO-Kiszonka-KACZYŃSKI'!C25,'09-ISO-Kiszonka-BIEBRZA'!C25,'09-ISO-Kiszonka-PACZUSKI'!C25,'09-ISO-Kiszonka-NERWIKI'!C25,'09-ISO-Kiszonka-BAŁDY'!C25,'09-ISO-Kiszonka-BUKS'!C25,'09-ISO-Kiszonka-KOLWINY'!C25,'09-ISO-Kiszonka-GAJ'!C25,'09-ISO-Kiszonka-STEC'!C25,'09-ISO-Kiszonka-BAŁUCH'!C25,'09-ISO-Kiszonka-KARWIEŃSKIE'!C25,'09-ISO-Kiszonka-DANKO'!C25,'09-ISO-Kiszonka-SOUKUP'!C25,'09-ISO-Kiszonka-CYWIŃSKI'!C25,'09-ISO-Kiszonka-WITKOWO'!C25,'09-ISO-Kiszonka-SKRODZKI'!C25,'09-ISO-Kiszonka-WIŚNIEWSKI'!C25,'09-ISO-Kiszonka-PIECZULIS'!C25,'09-ISO-Kiszonka-LITWICKI'!C25,'09-ISO-Kiszonka-OLEKSIUK'!C25,'09-ISO-Kiszonka-CHLEBUS'!C25,'09-ISO-Kiszonka-DZIĘGIELEWSKA'!C25,'09-ISO-Kiszonka-KUCZYŃSKI'!C25,'09-ISO-Kiszonka-PUCIŁOWSKI'!C25,'09-ISO-Kiszonka-TODOROWSKI'!C25,'09-ISO-Kiszonka-UNIAGRO'!C25)</f>
        <v>83427.27272727272</v>
      </c>
      <c r="F19" s="123">
        <f>AVERAGE('09-ISO-Kiszonka-ANFARM'!H25,'09-ISO-Kiszonka-SUTKOWSKI'!H25,'09-ISO-Kiszonka-KRASNODĘBSKI'!H25,'09-ISO-Kiszonka-KACZYŃSKI'!H25,'09-ISO-Kiszonka-BIEBRZA'!H25,'09-ISO-Kiszonka-PACZUSKI'!H25,'09-ISO-Kiszonka-NERWIKI'!H25,'09-ISO-Kiszonka-BAŁDY'!H25,'09-ISO-Kiszonka-BUKS'!H25,'09-ISO-Kiszonka-KOLWINY'!H25,'09-ISO-Kiszonka-GAJ'!H25,'09-ISO-Kiszonka-STEC'!H25,'09-ISO-Kiszonka-BAŁUCH'!H25,'09-ISO-Kiszonka-KARWIEŃSKIE'!H25,'09-ISO-Kiszonka-DANKO'!H25,'09-ISO-Kiszonka-SOUKUP'!H25,'09-ISO-Kiszonka-CYWIŃSKI'!H25,'09-ISO-Kiszonka-WITKOWO'!H25,'09-ISO-Kiszonka-SKRODZKI'!H25,'09-ISO-Kiszonka-WIŚNIEWSKI'!H25,'09-ISO-Kiszonka-PIECZULIS'!H25,'09-ISO-Kiszonka-LITWICKI'!H25,'09-ISO-Kiszonka-OLEKSIUK'!H25,'09-ISO-Kiszonka-CHLEBUS'!H25,'09-ISO-Kiszonka-DZIĘGIELEWSKA'!H25,'09-ISO-Kiszonka-KUCZYŃSKI'!H25,'09-ISO-Kiszonka-PUCIŁOWSKI'!H25,'09-ISO-Kiszonka-TODOROWSKI'!H25,'09-ISO-Kiszonka-UNIAGRO'!H25)</f>
        <v>51.60008854529554</v>
      </c>
      <c r="G19" s="123">
        <f>AVERAGE('09-ISO-Kiszonka-ANFARM'!I25,'09-ISO-Kiszonka-SUTKOWSKI'!I25,'09-ISO-Kiszonka-KRASNODĘBSKI'!I25,'09-ISO-Kiszonka-KACZYŃSKI'!I25,'09-ISO-Kiszonka-BIEBRZA'!I25,'09-ISO-Kiszonka-PACZUSKI'!I25,'09-ISO-Kiszonka-NERWIKI'!I25,'09-ISO-Kiszonka-BAŁDY'!I25,'09-ISO-Kiszonka-BUKS'!I25,'09-ISO-Kiszonka-KOLWINY'!I25,'09-ISO-Kiszonka-GAJ'!I25,'09-ISO-Kiszonka-STEC'!I25,'09-ISO-Kiszonka-BAŁUCH'!I25,'09-ISO-Kiszonka-KARWIEŃSKIE'!I25,'09-ISO-Kiszonka-DANKO'!I25,'09-ISO-Kiszonka-SOUKUP'!I25,'09-ISO-Kiszonka-CYWIŃSKI'!I25,'09-ISO-Kiszonka-WITKOWO'!I25,'09-ISO-Kiszonka-SKRODZKI'!I25,'09-ISO-Kiszonka-WIŚNIEWSKI'!I25,'09-ISO-Kiszonka-PIECZULIS'!I25,'09-ISO-Kiszonka-LITWICKI'!I25,'09-ISO-Kiszonka-OLEKSIUK'!I25,'09-ISO-Kiszonka-CHLEBUS'!I25,'09-ISO-Kiszonka-DZIĘGIELEWSKA'!I25,'09-ISO-Kiszonka-KUCZYŃSKI'!I25,'09-ISO-Kiszonka-PUCIŁOWSKI'!I25,'09-ISO-Kiszonka-TODOROWSKI'!I25,'09-ISO-Kiszonka-UNIAGRO'!I25)</f>
        <v>32.57818181818181</v>
      </c>
      <c r="H19" s="123">
        <f>AVERAGE('09-ISO-Kiszonka-ANFARM'!J25,'09-ISO-Kiszonka-SUTKOWSKI'!J25,'09-ISO-Kiszonka-KRASNODĘBSKI'!J25,'09-ISO-Kiszonka-KACZYŃSKI'!J25,'09-ISO-Kiszonka-BIEBRZA'!J25,'09-ISO-Kiszonka-PACZUSKI'!J25,'09-ISO-Kiszonka-NERWIKI'!J25,'09-ISO-Kiszonka-BAŁDY'!J25,'09-ISO-Kiszonka-BUKS'!J25,'09-ISO-Kiszonka-KOLWINY'!J25,'09-ISO-Kiszonka-GAJ'!J25,'09-ISO-Kiszonka-STEC'!J25,'09-ISO-Kiszonka-BAŁUCH'!J25,'09-ISO-Kiszonka-KARWIEŃSKIE'!J25,'09-ISO-Kiszonka-DANKO'!J25,'09-ISO-Kiszonka-SOUKUP'!J25,'09-ISO-Kiszonka-CYWIŃSKI'!J25,'09-ISO-Kiszonka-WITKOWO'!J25,'09-ISO-Kiszonka-SKRODZKI'!J25,'09-ISO-Kiszonka-WIŚNIEWSKI'!J25,'09-ISO-Kiszonka-PIECZULIS'!J25,'09-ISO-Kiszonka-LITWICKI'!J25,'09-ISO-Kiszonka-OLEKSIUK'!J25,'09-ISO-Kiszonka-CHLEBUS'!J25,'09-ISO-Kiszonka-DZIĘGIELEWSKA'!J25,'09-ISO-Kiszonka-KUCZYŃSKI'!J25,'09-ISO-Kiszonka-PUCIŁOWSKI'!J25,'09-ISO-Kiszonka-TODOROWSKI'!J25,'09-ISO-Kiszonka-UNIAGRO'!J25)</f>
        <v>16.654319702426083</v>
      </c>
      <c r="I19" s="223">
        <f>MAX('09-ISO-Kiszonka-ANFARM'!J25,'09-ISO-Kiszonka-SUTKOWSKI'!J25,'09-ISO-Kiszonka-KRASNODĘBSKI'!J25,'09-ISO-Kiszonka-KACZYŃSKI'!J25,'09-ISO-Kiszonka-BIEBRZA'!J25,'09-ISO-Kiszonka-PACZUSKI'!J25,'09-ISO-Kiszonka-NERWIKI'!J25,'09-ISO-Kiszonka-BAŁDY'!J25,'09-ISO-Kiszonka-BUKS'!J25,'09-ISO-Kiszonka-KOLWINY'!J25,'09-ISO-Kiszonka-GAJ'!J25,'09-ISO-Kiszonka-STEC'!J25,'09-ISO-Kiszonka-BAŁUCH'!J25,'09-ISO-Kiszonka-KARWIEŃSKIE'!J25,'09-ISO-Kiszonka-DANKO'!J25,'09-ISO-Kiszonka-SOUKUP'!J25,'09-ISO-Kiszonka-CYWIŃSKI'!J25,'09-ISO-Kiszonka-WITKOWO'!J25,'09-ISO-Kiszonka-SKRODZKI'!J25,'09-ISO-Kiszonka-WIŚNIEWSKI'!J25,'09-ISO-Kiszonka-PIECZULIS'!J25,'09-ISO-Kiszonka-LITWICKI'!J25,'09-ISO-Kiszonka-OLEKSIUK'!J25,'09-ISO-Kiszonka-CHLEBUS'!J25,'09-ISO-Kiszonka-DZIĘGIELEWSKA'!J25,'09-ISO-Kiszonka-KUCZYŃSKI'!J25,'09-ISO-Kiszonka-PUCIŁOWSKI'!J25,'09-ISO-Kiszonka-TODOROWSKI'!J25,'09-ISO-Kiszonka-UNIAGRO'!J25)</f>
        <v>22.414046639231824</v>
      </c>
    </row>
    <row r="20" spans="2:9" ht="18.75" thickBot="1">
      <c r="B20" s="228" t="s">
        <v>202</v>
      </c>
      <c r="C20" s="229">
        <v>260</v>
      </c>
      <c r="D20" s="230">
        <f>COUNT('09-ISO-Kiszonka-ANFARM'!C26,'09-ISO-Kiszonka-SUTKOWSKI'!C26,'09-ISO-Kiszonka-KRASNODĘBSKI'!C26,'09-ISO-Kiszonka-KACZYŃSKI'!C26,'09-ISO-Kiszonka-BIEBRZA'!C26,'09-ISO-Kiszonka-PACZUSKI'!C26,'09-ISO-Kiszonka-NERWIKI'!C26,'09-ISO-Kiszonka-BAŁDY'!C26,'09-ISO-Kiszonka-BUKS'!C26,'09-ISO-Kiszonka-KOLWINY'!C26,'09-ISO-Kiszonka-GAJ'!C26,'09-ISO-Kiszonka-STEC'!C26,'09-ISO-Kiszonka-BAŁUCH'!C26,'09-ISO-Kiszonka-KARWIEŃSKIE'!C26,'09-ISO-Kiszonka-DANKO'!C26,'09-ISO-Kiszonka-SOUKUP'!C26,'09-ISO-Kiszonka-CYWIŃSKI'!C26,'09-ISO-Kiszonka-WITKOWO'!C26,'09-ISO-Kiszonka-SKRODZKI'!C26,'09-ISO-Kiszonka-WIŚNIEWSKI'!C26,'09-ISO-Kiszonka-PIECZULIS'!C26,'09-ISO-Kiszonka-LITWICKI'!C26,'09-ISO-Kiszonka-OLEKSIUK'!C26,'09-ISO-Kiszonka-CHLEBUS'!C26,'09-ISO-Kiszonka-DZIĘGIELEWSKA'!C26,'09-ISO-Kiszonka-KUCZYŃSKI'!C26,'09-ISO-Kiszonka-PUCIŁOWSKI'!C26,'09-ISO-Kiszonka-TODOROWSKI'!C26,'09-ISO-Kiszonka-UNIAGRO'!C26)</f>
        <v>4</v>
      </c>
      <c r="E20" s="230">
        <f>AVERAGE('09-ISO-Kiszonka-ANFARM'!C26,'09-ISO-Kiszonka-SUTKOWSKI'!C26,'09-ISO-Kiszonka-KRASNODĘBSKI'!C26,'09-ISO-Kiszonka-KACZYŃSKI'!C26,'09-ISO-Kiszonka-BIEBRZA'!C26,'09-ISO-Kiszonka-PACZUSKI'!C26,'09-ISO-Kiszonka-NERWIKI'!C26,'09-ISO-Kiszonka-BAŁDY'!C26,'09-ISO-Kiszonka-BUKS'!C26,'09-ISO-Kiszonka-KOLWINY'!C26,'09-ISO-Kiszonka-GAJ'!C26,'09-ISO-Kiszonka-STEC'!C26,'09-ISO-Kiszonka-BAŁUCH'!C26,'09-ISO-Kiszonka-KARWIEŃSKIE'!C26,'09-ISO-Kiszonka-DANKO'!C26,'09-ISO-Kiszonka-SOUKUP'!C26,'09-ISO-Kiszonka-CYWIŃSKI'!C26,'09-ISO-Kiszonka-WITKOWO'!C26,'09-ISO-Kiszonka-SKRODZKI'!C26,'09-ISO-Kiszonka-WIŚNIEWSKI'!C26,'09-ISO-Kiszonka-PIECZULIS'!C26,'09-ISO-Kiszonka-LITWICKI'!C26,'09-ISO-Kiszonka-OLEKSIUK'!C26,'09-ISO-Kiszonka-CHLEBUS'!C26,'09-ISO-Kiszonka-DZIĘGIELEWSKA'!C26,'09-ISO-Kiszonka-KUCZYŃSKI'!C26,'09-ISO-Kiszonka-PUCIŁOWSKI'!C26,'09-ISO-Kiszonka-TODOROWSKI'!C26,'09-ISO-Kiszonka-UNIAGRO'!C26)</f>
        <v>83258.25</v>
      </c>
      <c r="F20" s="231">
        <f>AVERAGE('09-ISO-Kiszonka-ANFARM'!H26,'09-ISO-Kiszonka-SUTKOWSKI'!H26,'09-ISO-Kiszonka-KRASNODĘBSKI'!H26,'09-ISO-Kiszonka-KACZYŃSKI'!H26,'09-ISO-Kiszonka-BIEBRZA'!H26,'09-ISO-Kiszonka-PACZUSKI'!H26,'09-ISO-Kiszonka-NERWIKI'!H26,'09-ISO-Kiszonka-BAŁDY'!H26,'09-ISO-Kiszonka-BUKS'!H26,'09-ISO-Kiszonka-KOLWINY'!H26,'09-ISO-Kiszonka-GAJ'!H26,'09-ISO-Kiszonka-STEC'!H26,'09-ISO-Kiszonka-BAŁUCH'!H26,'09-ISO-Kiszonka-KARWIEŃSKIE'!H26,'09-ISO-Kiszonka-DANKO'!H26,'09-ISO-Kiszonka-SOUKUP'!H26,'09-ISO-Kiszonka-CYWIŃSKI'!H26,'09-ISO-Kiszonka-WITKOWO'!H26,'09-ISO-Kiszonka-SKRODZKI'!H26,'09-ISO-Kiszonka-WIŚNIEWSKI'!H26,'09-ISO-Kiszonka-PIECZULIS'!H26,'09-ISO-Kiszonka-LITWICKI'!H26,'09-ISO-Kiszonka-OLEKSIUK'!H26,'09-ISO-Kiszonka-CHLEBUS'!H26,'09-ISO-Kiszonka-DZIĘGIELEWSKA'!H26,'09-ISO-Kiszonka-KUCZYŃSKI'!H26,'09-ISO-Kiszonka-PUCIŁOWSKI'!H26,'09-ISO-Kiszonka-TODOROWSKI'!H26,'09-ISO-Kiszonka-UNIAGRO'!H26)</f>
        <v>57.95035387963867</v>
      </c>
      <c r="G20" s="231">
        <f>AVERAGE('09-ISO-Kiszonka-ANFARM'!I26,'09-ISO-Kiszonka-SUTKOWSKI'!I26,'09-ISO-Kiszonka-KRASNODĘBSKI'!I26,'09-ISO-Kiszonka-KACZYŃSKI'!I26,'09-ISO-Kiszonka-BIEBRZA'!I26,'09-ISO-Kiszonka-PACZUSKI'!I26,'09-ISO-Kiszonka-NERWIKI'!I26,'09-ISO-Kiszonka-BAŁDY'!I26,'09-ISO-Kiszonka-BUKS'!I26,'09-ISO-Kiszonka-KOLWINY'!I26,'09-ISO-Kiszonka-GAJ'!I26,'09-ISO-Kiszonka-STEC'!I26,'09-ISO-Kiszonka-BAŁUCH'!I26,'09-ISO-Kiszonka-KARWIEŃSKIE'!I26,'09-ISO-Kiszonka-DANKO'!I26,'09-ISO-Kiszonka-SOUKUP'!I26,'09-ISO-Kiszonka-CYWIŃSKI'!I26,'09-ISO-Kiszonka-WITKOWO'!I26,'09-ISO-Kiszonka-SKRODZKI'!I26,'09-ISO-Kiszonka-WIŚNIEWSKI'!I26,'09-ISO-Kiszonka-PIECZULIS'!I26,'09-ISO-Kiszonka-LITWICKI'!I26,'09-ISO-Kiszonka-OLEKSIUK'!I26,'09-ISO-Kiszonka-CHLEBUS'!I26,'09-ISO-Kiszonka-DZIĘGIELEWSKA'!I26,'09-ISO-Kiszonka-KUCZYŃSKI'!I26,'09-ISO-Kiszonka-PUCIŁOWSKI'!I26,'09-ISO-Kiszonka-TODOROWSKI'!I26,'09-ISO-Kiszonka-UNIAGRO'!I26)</f>
        <v>34.3875</v>
      </c>
      <c r="H20" s="231">
        <f>AVERAGE('09-ISO-Kiszonka-ANFARM'!J26,'09-ISO-Kiszonka-SUTKOWSKI'!J26,'09-ISO-Kiszonka-KRASNODĘBSKI'!J26,'09-ISO-Kiszonka-KACZYŃSKI'!J26,'09-ISO-Kiszonka-BIEBRZA'!J26,'09-ISO-Kiszonka-PACZUSKI'!J26,'09-ISO-Kiszonka-NERWIKI'!J26,'09-ISO-Kiszonka-BAŁDY'!J26,'09-ISO-Kiszonka-BUKS'!J26,'09-ISO-Kiszonka-KOLWINY'!J26,'09-ISO-Kiszonka-GAJ'!J26,'09-ISO-Kiszonka-STEC'!J26,'09-ISO-Kiszonka-BAŁUCH'!J26,'09-ISO-Kiszonka-KARWIEŃSKIE'!J26,'09-ISO-Kiszonka-DANKO'!J26,'09-ISO-Kiszonka-SOUKUP'!J26,'09-ISO-Kiszonka-CYWIŃSKI'!J26,'09-ISO-Kiszonka-WITKOWO'!J26,'09-ISO-Kiszonka-SKRODZKI'!J26,'09-ISO-Kiszonka-WIŚNIEWSKI'!J26,'09-ISO-Kiszonka-PIECZULIS'!J26,'09-ISO-Kiszonka-LITWICKI'!J26,'09-ISO-Kiszonka-OLEKSIUK'!J26,'09-ISO-Kiszonka-CHLEBUS'!J26,'09-ISO-Kiszonka-DZIĘGIELEWSKA'!J26,'09-ISO-Kiszonka-KUCZYŃSKI'!J26,'09-ISO-Kiszonka-PUCIŁOWSKI'!J26,'09-ISO-Kiszonka-TODOROWSKI'!J26,'09-ISO-Kiszonka-UNIAGRO'!J26)</f>
        <v>19.779138178782777</v>
      </c>
      <c r="I20" s="232">
        <f>MAX('09-ISO-Kiszonka-ANFARM'!J26,'09-ISO-Kiszonka-SUTKOWSKI'!J26,'09-ISO-Kiszonka-KRASNODĘBSKI'!J26,'09-ISO-Kiszonka-KACZYŃSKI'!J26,'09-ISO-Kiszonka-BIEBRZA'!J26,'09-ISO-Kiszonka-PACZUSKI'!J26,'09-ISO-Kiszonka-NERWIKI'!J26,'09-ISO-Kiszonka-BAŁDY'!J26,'09-ISO-Kiszonka-BUKS'!J26,'09-ISO-Kiszonka-KOLWINY'!J26,'09-ISO-Kiszonka-GAJ'!J26,'09-ISO-Kiszonka-STEC'!J26,'09-ISO-Kiszonka-BAŁUCH'!J26,'09-ISO-Kiszonka-KARWIEŃSKIE'!J26,'09-ISO-Kiszonka-DANKO'!J26,'09-ISO-Kiszonka-SOUKUP'!J26,'09-ISO-Kiszonka-CYWIŃSKI'!J26,'09-ISO-Kiszonka-WITKOWO'!J26,'09-ISO-Kiszonka-SKRODZKI'!J26,'09-ISO-Kiszonka-WIŚNIEWSKI'!J26,'09-ISO-Kiszonka-PIECZULIS'!J26,'09-ISO-Kiszonka-LITWICKI'!J26,'09-ISO-Kiszonka-OLEKSIUK'!J26,'09-ISO-Kiszonka-CHLEBUS'!J26,'09-ISO-Kiszonka-DZIĘGIELEWSKA'!J26,'09-ISO-Kiszonka-KUCZYŃSKI'!J26,'09-ISO-Kiszonka-PUCIŁOWSKI'!J26,'09-ISO-Kiszonka-TODOROWSKI'!J26,'09-ISO-Kiszonka-UNIAGRO'!J26)</f>
        <v>25.739753086419753</v>
      </c>
    </row>
    <row r="21" spans="5:9" ht="18">
      <c r="E21" s="129" t="s">
        <v>178</v>
      </c>
      <c r="F21" s="130">
        <f>AVERAGE(F7:F20)</f>
        <v>48.78499098669423</v>
      </c>
      <c r="G21" s="130">
        <f>AVERAGE(G7:G20)</f>
        <v>36.13923530536923</v>
      </c>
      <c r="H21" s="130">
        <f>AVERAGE(H7:H20)</f>
        <v>17.331111657207302</v>
      </c>
      <c r="I21" s="130">
        <f>AVERAGE(I7:I20)</f>
        <v>23.042219903083716</v>
      </c>
    </row>
    <row r="22" ht="12.75">
      <c r="B22" s="177"/>
    </row>
    <row r="23" ht="12.75">
      <c r="B23" s="195" t="s">
        <v>203</v>
      </c>
    </row>
  </sheetData>
  <sheetProtection password="E181" sheet="1" objects="1" scenarios="1"/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2:K53"/>
  <sheetViews>
    <sheetView view="pageBreakPreview" zoomScaleSheetLayoutView="100" workbookViewId="0" topLeftCell="A25">
      <selection activeCell="P29" sqref="P29"/>
    </sheetView>
  </sheetViews>
  <sheetFormatPr defaultColWidth="9.00390625" defaultRowHeight="12.75"/>
  <cols>
    <col min="1" max="1" width="14.25390625" style="131" customWidth="1"/>
    <col min="2" max="2" width="12.875" style="131" customWidth="1"/>
    <col min="3" max="3" width="18.875" style="131" customWidth="1"/>
    <col min="4" max="4" width="9.875" style="131" bestFit="1" customWidth="1"/>
    <col min="5" max="5" width="15.375" style="131" customWidth="1"/>
    <col min="6" max="6" width="12.875" style="131" customWidth="1"/>
    <col min="7" max="16384" width="9.125" style="131" customWidth="1"/>
  </cols>
  <sheetData>
    <row r="32" ht="15">
      <c r="A32" s="178" t="s">
        <v>205</v>
      </c>
    </row>
    <row r="36" spans="1:6" ht="20.25">
      <c r="A36" s="132" t="s">
        <v>195</v>
      </c>
      <c r="B36" s="133"/>
      <c r="C36" s="134"/>
      <c r="D36" s="135"/>
      <c r="E36" s="133"/>
      <c r="F36" s="133"/>
    </row>
    <row r="37" spans="1:6" ht="15">
      <c r="A37" s="136"/>
      <c r="B37" s="133"/>
      <c r="C37" s="133"/>
      <c r="D37" s="133"/>
      <c r="E37" s="133"/>
      <c r="F37" s="133"/>
    </row>
    <row r="38" spans="1:6" ht="15">
      <c r="A38" s="133"/>
      <c r="B38" s="133"/>
      <c r="C38" s="133"/>
      <c r="D38" s="133"/>
      <c r="E38" s="133"/>
      <c r="F38" s="133"/>
    </row>
    <row r="39" spans="1:6" s="138" customFormat="1" ht="51.75" customHeight="1">
      <c r="A39" s="137" t="s">
        <v>27</v>
      </c>
      <c r="B39" s="137" t="s">
        <v>179</v>
      </c>
      <c r="C39" s="137" t="s">
        <v>180</v>
      </c>
      <c r="D39" s="137" t="s">
        <v>181</v>
      </c>
      <c r="E39" s="137" t="s">
        <v>180</v>
      </c>
      <c r="F39" s="137" t="s">
        <v>179</v>
      </c>
    </row>
    <row r="40" spans="1:11" ht="18">
      <c r="A40" s="179" t="s">
        <v>196</v>
      </c>
      <c r="B40" s="139">
        <v>41.14888888888889</v>
      </c>
      <c r="C40" s="140">
        <v>19.144217410883243</v>
      </c>
      <c r="D40" s="141"/>
      <c r="E40" s="142">
        <v>19.144217410883243</v>
      </c>
      <c r="F40" s="143">
        <v>41.14888888888889</v>
      </c>
      <c r="H40" s="144"/>
      <c r="I40" s="145"/>
      <c r="J40" s="146"/>
      <c r="K40" s="147"/>
    </row>
    <row r="41" spans="1:11" ht="18">
      <c r="A41" s="179" t="s">
        <v>171</v>
      </c>
      <c r="B41" s="139">
        <v>37.93785714285714</v>
      </c>
      <c r="C41" s="140">
        <v>16.3902306064797</v>
      </c>
      <c r="D41" s="141"/>
      <c r="E41" s="142">
        <v>16.3902306064797</v>
      </c>
      <c r="F41" s="143">
        <v>37.93785714285714</v>
      </c>
      <c r="H41" s="144"/>
      <c r="I41" s="145"/>
      <c r="J41" s="146"/>
      <c r="K41" s="147"/>
    </row>
    <row r="42" spans="1:11" ht="18">
      <c r="A42" s="180" t="s">
        <v>197</v>
      </c>
      <c r="B42" s="139">
        <v>38.17454545454545</v>
      </c>
      <c r="C42" s="140">
        <v>18.521666830045312</v>
      </c>
      <c r="D42" s="141"/>
      <c r="E42" s="142">
        <v>18.521666830045312</v>
      </c>
      <c r="F42" s="143">
        <v>38.17454545454545</v>
      </c>
      <c r="H42" s="144"/>
      <c r="I42" s="145"/>
      <c r="J42" s="146"/>
      <c r="K42" s="147"/>
    </row>
    <row r="43" spans="1:11" ht="18">
      <c r="A43" s="214" t="s">
        <v>172</v>
      </c>
      <c r="B43" s="139">
        <v>36.785</v>
      </c>
      <c r="C43" s="140">
        <v>17.887049688731555</v>
      </c>
      <c r="D43" s="141"/>
      <c r="E43" s="142">
        <v>17.887049688731555</v>
      </c>
      <c r="F43" s="143">
        <v>36.785</v>
      </c>
      <c r="H43" s="144"/>
      <c r="I43" s="145"/>
      <c r="J43" s="146"/>
      <c r="K43" s="147"/>
    </row>
    <row r="44" spans="1:11" ht="18">
      <c r="A44" s="214" t="s">
        <v>198</v>
      </c>
      <c r="B44" s="139">
        <v>37.55619047619047</v>
      </c>
      <c r="C44" s="140">
        <v>17.07050450020904</v>
      </c>
      <c r="D44" s="141"/>
      <c r="E44" s="142">
        <v>17.07050450020904</v>
      </c>
      <c r="F44" s="143">
        <v>37.55619047619047</v>
      </c>
      <c r="H44" s="144"/>
      <c r="I44" s="145"/>
      <c r="J44" s="146"/>
      <c r="K44" s="147"/>
    </row>
    <row r="45" spans="1:11" ht="18">
      <c r="A45" s="214" t="s">
        <v>199</v>
      </c>
      <c r="B45" s="139">
        <v>37.565999999999995</v>
      </c>
      <c r="C45" s="140">
        <v>15.368048096704124</v>
      </c>
      <c r="D45" s="141"/>
      <c r="E45" s="142">
        <v>15.368048096704124</v>
      </c>
      <c r="F45" s="143">
        <v>37.565999999999995</v>
      </c>
      <c r="H45" s="144"/>
      <c r="I45" s="145"/>
      <c r="J45" s="146"/>
      <c r="K45" s="147"/>
    </row>
    <row r="46" spans="1:11" ht="18">
      <c r="A46" s="179" t="s">
        <v>173</v>
      </c>
      <c r="B46" s="139">
        <v>35.74307692307692</v>
      </c>
      <c r="C46" s="140">
        <v>16.64365840034208</v>
      </c>
      <c r="D46" s="141"/>
      <c r="E46" s="142">
        <v>16.64365840034208</v>
      </c>
      <c r="F46" s="143">
        <v>35.74307692307692</v>
      </c>
      <c r="H46" s="144"/>
      <c r="I46" s="145"/>
      <c r="J46" s="146"/>
      <c r="K46" s="147"/>
    </row>
    <row r="47" spans="1:11" ht="18">
      <c r="A47" s="179" t="s">
        <v>200</v>
      </c>
      <c r="B47" s="139">
        <v>34.947916666666664</v>
      </c>
      <c r="C47" s="140">
        <v>16.587487099598828</v>
      </c>
      <c r="D47" s="141"/>
      <c r="E47" s="142">
        <v>16.587487099598828</v>
      </c>
      <c r="F47" s="143">
        <v>34.947916666666664</v>
      </c>
      <c r="H47" s="144"/>
      <c r="I47" s="145"/>
      <c r="J47" s="146"/>
      <c r="K47" s="147"/>
    </row>
    <row r="48" spans="1:6" ht="18">
      <c r="A48" s="179" t="s">
        <v>174</v>
      </c>
      <c r="B48" s="139">
        <v>35.958125</v>
      </c>
      <c r="C48" s="140">
        <v>17.54363136631683</v>
      </c>
      <c r="D48" s="148"/>
      <c r="E48" s="142">
        <v>17.54363136631683</v>
      </c>
      <c r="F48" s="143">
        <v>35.958125</v>
      </c>
    </row>
    <row r="49" spans="1:6" ht="18">
      <c r="A49" s="211" t="s">
        <v>175</v>
      </c>
      <c r="B49" s="139">
        <v>36.361428571428576</v>
      </c>
      <c r="C49" s="140">
        <v>16.186733019346722</v>
      </c>
      <c r="D49" s="148"/>
      <c r="E49" s="142">
        <v>16.186733019346722</v>
      </c>
      <c r="F49" s="143">
        <v>36.361428571428576</v>
      </c>
    </row>
    <row r="50" spans="1:6" ht="18">
      <c r="A50" s="211" t="s">
        <v>176</v>
      </c>
      <c r="B50" s="139">
        <v>33.78458333333333</v>
      </c>
      <c r="C50" s="140">
        <v>16.752411652742833</v>
      </c>
      <c r="D50" s="148"/>
      <c r="E50" s="142">
        <v>16.752411652742833</v>
      </c>
      <c r="F50" s="143">
        <v>33.78458333333333</v>
      </c>
    </row>
    <row r="51" spans="1:6" ht="18">
      <c r="A51" s="211" t="s">
        <v>177</v>
      </c>
      <c r="B51" s="139">
        <v>33.02</v>
      </c>
      <c r="C51" s="140">
        <v>18.106466648293086</v>
      </c>
      <c r="D51" s="148"/>
      <c r="E51" s="142">
        <v>18.106466648293086</v>
      </c>
      <c r="F51" s="143">
        <v>33.02</v>
      </c>
    </row>
    <row r="52" spans="1:6" ht="18">
      <c r="A52" s="179" t="s">
        <v>201</v>
      </c>
      <c r="B52" s="149">
        <v>32.57818181818181</v>
      </c>
      <c r="C52" s="150">
        <v>16.654319702426083</v>
      </c>
      <c r="D52" s="148"/>
      <c r="E52" s="142">
        <v>16.654319702426083</v>
      </c>
      <c r="F52" s="143">
        <v>32.57818181818181</v>
      </c>
    </row>
    <row r="53" spans="1:6" ht="20.25">
      <c r="A53" s="179" t="s">
        <v>202</v>
      </c>
      <c r="B53" s="151">
        <v>34.3875</v>
      </c>
      <c r="C53" s="152">
        <v>19.779138178782777</v>
      </c>
      <c r="D53" s="148"/>
      <c r="E53" s="142">
        <v>19.779138178782777</v>
      </c>
      <c r="F53" s="143">
        <v>34.3875</v>
      </c>
    </row>
  </sheetData>
  <printOptions horizontalCentered="1"/>
  <pageMargins left="0.7086614173228347" right="0.7086614173228347" top="0.8267716535433072" bottom="0.7874015748031497" header="0.5118110236220472" footer="0.5118110236220472"/>
  <pageSetup horizontalDpi="600" verticalDpi="600" orientation="landscape" paperSize="9" r:id="rId3"/>
  <headerFooter alignWithMargins="0">
    <oddHeader>&amp;L&amp;G&amp;CPage &amp;P</oddHeader>
    <oddFooter>&amp;L&amp;D&amp;T&amp;R&amp;F</oddFooter>
  </headerFooter>
  <drawing r:id="rId1"/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J24" sqref="J24"/>
    </sheetView>
  </sheetViews>
  <sheetFormatPr defaultColWidth="9.00390625" defaultRowHeight="12.75"/>
  <cols>
    <col min="1" max="1" width="18.125" style="157" customWidth="1"/>
    <col min="2" max="2" width="19.00390625" style="157" customWidth="1"/>
    <col min="3" max="3" width="12.00390625" style="157" customWidth="1"/>
    <col min="4" max="4" width="11.75390625" style="157" customWidth="1"/>
    <col min="5" max="5" width="15.00390625" style="157" customWidth="1"/>
    <col min="6" max="6" width="11.375" style="157" customWidth="1"/>
    <col min="7" max="7" width="8.625" style="157" customWidth="1"/>
    <col min="8" max="8" width="9.125" style="157" customWidth="1"/>
    <col min="9" max="9" width="10.125" style="157" customWidth="1"/>
    <col min="10" max="10" width="12.625" style="157" customWidth="1"/>
    <col min="11" max="11" width="13.25390625" style="157" customWidth="1"/>
    <col min="12" max="16384" width="9.125" style="157" customWidth="1"/>
  </cols>
  <sheetData>
    <row r="1" spans="1:10" ht="20.25">
      <c r="A1" s="153" t="s">
        <v>193</v>
      </c>
      <c r="B1" s="154"/>
      <c r="C1" s="155"/>
      <c r="D1" s="156"/>
      <c r="E1" s="154"/>
      <c r="F1" s="154"/>
      <c r="G1" s="154"/>
      <c r="H1" s="154"/>
      <c r="I1" s="154"/>
      <c r="J1" s="154"/>
    </row>
    <row r="2" spans="1:10" ht="20.25">
      <c r="A2" s="153" t="s">
        <v>194</v>
      </c>
      <c r="B2" s="154"/>
      <c r="C2" s="158"/>
      <c r="D2" s="159"/>
      <c r="E2" s="154"/>
      <c r="F2" s="154"/>
      <c r="G2" s="154"/>
      <c r="H2" s="154"/>
      <c r="I2" s="154"/>
      <c r="J2" s="154"/>
    </row>
    <row r="3" spans="1:10" ht="17.25">
      <c r="A3" s="160" t="s">
        <v>157</v>
      </c>
      <c r="B3" s="154"/>
      <c r="C3" s="154"/>
      <c r="D3" s="159"/>
      <c r="E3" s="154"/>
      <c r="F3" s="154"/>
      <c r="G3" s="161"/>
      <c r="H3" s="154"/>
      <c r="I3" s="154"/>
      <c r="J3" s="154"/>
    </row>
    <row r="4" spans="1:10" ht="15.75" thickBot="1">
      <c r="A4" s="162"/>
      <c r="B4" s="154"/>
      <c r="C4" s="154"/>
      <c r="D4" s="159"/>
      <c r="E4" s="154"/>
      <c r="F4" s="154"/>
      <c r="G4" s="154"/>
      <c r="H4" s="154"/>
      <c r="I4" s="154"/>
      <c r="J4" s="154"/>
    </row>
    <row r="5" spans="2:11" ht="30">
      <c r="B5" s="163" t="s">
        <v>27</v>
      </c>
      <c r="C5" s="164" t="s">
        <v>182</v>
      </c>
      <c r="D5" s="165" t="s">
        <v>37</v>
      </c>
      <c r="E5" s="166" t="s">
        <v>39</v>
      </c>
      <c r="F5" s="167" t="s">
        <v>41</v>
      </c>
      <c r="G5" s="167" t="s">
        <v>44</v>
      </c>
      <c r="H5" s="167" t="s">
        <v>45</v>
      </c>
      <c r="I5" s="167" t="s">
        <v>42</v>
      </c>
      <c r="J5" s="167" t="s">
        <v>43</v>
      </c>
      <c r="K5" s="168" t="s">
        <v>183</v>
      </c>
    </row>
    <row r="6" spans="2:11" ht="15.75" thickBot="1">
      <c r="B6" s="169"/>
      <c r="C6" s="170" t="s">
        <v>18</v>
      </c>
      <c r="D6" s="171" t="s">
        <v>181</v>
      </c>
      <c r="E6" s="172" t="s">
        <v>184</v>
      </c>
      <c r="F6" s="171" t="s">
        <v>185</v>
      </c>
      <c r="G6" s="170" t="s">
        <v>186</v>
      </c>
      <c r="H6" s="171" t="s">
        <v>181</v>
      </c>
      <c r="I6" s="171" t="s">
        <v>187</v>
      </c>
      <c r="J6" s="170" t="s">
        <v>188</v>
      </c>
      <c r="K6" s="173" t="s">
        <v>189</v>
      </c>
    </row>
    <row r="7" spans="2:11" ht="20.25">
      <c r="B7" s="217" t="s">
        <v>196</v>
      </c>
      <c r="C7" s="233">
        <f>'PLONY-POLSKA PÓŁNOCNA'!H7</f>
        <v>19.144217410883243</v>
      </c>
      <c r="D7" s="220">
        <f>AVERAGE('09-ISO-Kiszonka-ANFARM'!P9,'09-ISO-Kiszonka-SUTKOWSKI'!P9,'09-ISO-Kiszonka-KRASNODĘBSKI'!P9,'09-ISO-Kiszonka-KACZYŃSKI'!P9,'09-ISO-Kiszonka-BIEBRZA'!P9,'09-ISO-Kiszonka-PACZUSKI'!P9,'09-ISO-Kiszonka-NERWIKI'!P9,'09-ISO-Kiszonka-BAŁDY'!P9,'09-ISO-Kiszonka-BUKS'!P9,'09-ISO-Kiszonka-KOLWINY'!P9,'09-ISO-Kiszonka-GAJ'!P9,'09-ISO-Kiszonka-STEC'!P9,'09-ISO-Kiszonka-BAŁUCH'!P9,'09-ISO-Kiszonka-KARWIEŃSKIE'!P9,'09-ISO-Kiszonka-DANKO'!P9,'09-ISO-Kiszonka-SOUKUP'!P9,'09-ISO-Kiszonka-CYWIŃSKI'!P9,'09-ISO-Kiszonka-WITKOWO'!P9,'09-ISO-Kiszonka-SKRODZKI'!P9,'09-ISO-Kiszonka-WIŚNIEWSKI'!P9,'09-ISO-Kiszonka-PIECZULIS'!P9,'09-ISO-Kiszonka-LITWICKI'!P9,'09-ISO-Kiszonka-OLEKSIUK'!P9,'09-ISO-Kiszonka-CHLEBUS'!P9,'09-ISO-Kiszonka-DZIĘGIELEWSKA'!P9,'09-ISO-Kiszonka-KUCZYŃSKI'!P9,'09-ISO-Kiszonka-PUCIŁOWSKI'!P9,'09-ISO-Kiszonka-TODOROWSKI'!P9,'09-ISO-Kiszonka-UNIAGRO'!P9)</f>
        <v>66.40999999999998</v>
      </c>
      <c r="E7" s="219">
        <f>AVERAGE('09-ISO-Kiszonka-ANFARM'!R9,'09-ISO-Kiszonka-SUTKOWSKI'!R9,'09-ISO-Kiszonka-KRASNODĘBSKI'!R9,'09-ISO-Kiszonka-KACZYŃSKI'!R9,'09-ISO-Kiszonka-BIEBRZA'!R9,'09-ISO-Kiszonka-PACZUSKI'!R9,'09-ISO-Kiszonka-NERWIKI'!R9,'09-ISO-Kiszonka-BAŁDY'!R9,'09-ISO-Kiszonka-BUKS'!R9,'09-ISO-Kiszonka-KOLWINY'!R9,'09-ISO-Kiszonka-GAJ'!R9,'09-ISO-Kiszonka-STEC'!R9,'09-ISO-Kiszonka-BAŁUCH'!R9,'09-ISO-Kiszonka-KARWIEŃSKIE'!R9,'09-ISO-Kiszonka-DANKO'!R9,'09-ISO-Kiszonka-SOUKUP'!R9,'09-ISO-Kiszonka-CYWIŃSKI'!R9,'09-ISO-Kiszonka-WITKOWO'!R9,'09-ISO-Kiszonka-SKRODZKI'!R9,'09-ISO-Kiszonka-WIŚNIEWSKI'!R9,'09-ISO-Kiszonka-PIECZULIS'!R9,'09-ISO-Kiszonka-LITWICKI'!R9,'09-ISO-Kiszonka-OLEKSIUK'!R9,'09-ISO-Kiszonka-CHLEBUS'!R9,'09-ISO-Kiszonka-DZIĘGIELEWSKA'!R9,'09-ISO-Kiszonka-KUCZYŃSKI'!R9,'09-ISO-Kiszonka-PUCIŁOWSKI'!R9,'09-ISO-Kiszonka-TODOROWSKI'!R9,'09-ISO-Kiszonka-UNIAGRO'!R9)</f>
        <v>15583.256076802716</v>
      </c>
      <c r="F7" s="219">
        <f>AVERAGE('09-ISO-Kiszonka-ANFARM'!T9,'09-ISO-Kiszonka-SUTKOWSKI'!T9,'09-ISO-Kiszonka-KRASNODĘBSKI'!T9,'09-ISO-Kiszonka-KACZYŃSKI'!T9,'09-ISO-Kiszonka-BIEBRZA'!T9,'09-ISO-Kiszonka-PACZUSKI'!T9,'09-ISO-Kiszonka-NERWIKI'!T9,'09-ISO-Kiszonka-BAŁDY'!T9,'09-ISO-Kiszonka-BUKS'!T9,'09-ISO-Kiszonka-KOLWINY'!T9,'09-ISO-Kiszonka-GAJ'!T9,'09-ISO-Kiszonka-STEC'!T9,'09-ISO-Kiszonka-BAŁUCH'!T9,'09-ISO-Kiszonka-KARWIEŃSKIE'!T9,'09-ISO-Kiszonka-DANKO'!T9,'09-ISO-Kiszonka-SOUKUP'!T9,'09-ISO-Kiszonka-CYWIŃSKI'!T9,'09-ISO-Kiszonka-WITKOWO'!T9,'09-ISO-Kiszonka-SKRODZKI'!T9,'09-ISO-Kiszonka-WIŚNIEWSKI'!T9,'09-ISO-Kiszonka-PIECZULIS'!T9,'09-ISO-Kiszonka-LITWICKI'!T9,'09-ISO-Kiszonka-OLEKSIUK'!T9,'09-ISO-Kiszonka-CHLEBUS'!T9,'09-ISO-Kiszonka-DZIĘGIELEWSKA'!T9,'09-ISO-Kiszonka-KUCZYŃSKI'!T9,'09-ISO-Kiszonka-PUCIŁOWSKI'!T9,'09-ISO-Kiszonka-TODOROWSKI'!T9,'09-ISO-Kiszonka-UNIAGRO'!T9)</f>
        <v>13690.868143881535</v>
      </c>
      <c r="G7" s="220">
        <f>AVERAGE('09-ISO-Kiszonka-ANFARM'!W9,'09-ISO-Kiszonka-SUTKOWSKI'!W9,'09-ISO-Kiszonka-KRASNODĘBSKI'!W9,'09-ISO-Kiszonka-KACZYŃSKI'!W9,'09-ISO-Kiszonka-BIEBRZA'!W9,'09-ISO-Kiszonka-PACZUSKI'!W9,'09-ISO-Kiszonka-NERWIKI'!W9,'09-ISO-Kiszonka-BAŁDY'!W9,'09-ISO-Kiszonka-BUKS'!W9,'09-ISO-Kiszonka-KOLWINY'!W9,'09-ISO-Kiszonka-GAJ'!W9,'09-ISO-Kiszonka-STEC'!W9,'09-ISO-Kiszonka-BAŁUCH'!W9,'09-ISO-Kiszonka-KARWIEŃSKIE'!W9,'09-ISO-Kiszonka-DANKO'!W9,'09-ISO-Kiszonka-SOUKUP'!W9,'09-ISO-Kiszonka-CYWIŃSKI'!W9,'09-ISO-Kiszonka-WITKOWO'!W9,'09-ISO-Kiszonka-SKRODZKI'!W9,'09-ISO-Kiszonka-WIŚNIEWSKI'!W9,'09-ISO-Kiszonka-PIECZULIS'!W9,'09-ISO-Kiszonka-LITWICKI'!W9,'09-ISO-Kiszonka-OLEKSIUK'!W9,'09-ISO-Kiszonka-CHLEBUS'!W9,'09-ISO-Kiszonka-DZIĘGIELEWSKA'!W9,'09-ISO-Kiszonka-KUCZYŃSKI'!W9,'09-ISO-Kiszonka-PUCIŁOWSKI'!W9,'09-ISO-Kiszonka-TODOROWSKI'!W9,'09-ISO-Kiszonka-UNIAGRO'!W9)</f>
        <v>30.06666666666667</v>
      </c>
      <c r="H7" s="220">
        <f>AVERAGE('09-ISO-Kiszonka-ANFARM'!X9,'09-ISO-Kiszonka-SUTKOWSKI'!X9,'09-ISO-Kiszonka-KRASNODĘBSKI'!X9,'09-ISO-Kiszonka-KACZYŃSKI'!X9,'09-ISO-Kiszonka-BIEBRZA'!X9,'09-ISO-Kiszonka-PACZUSKI'!X9,'09-ISO-Kiszonka-NERWIKI'!X9,'09-ISO-Kiszonka-BAŁDY'!X9,'09-ISO-Kiszonka-BUKS'!X9,'09-ISO-Kiszonka-KOLWINY'!X9,'09-ISO-Kiszonka-GAJ'!X9,'09-ISO-Kiszonka-STEC'!X9,'09-ISO-Kiszonka-BAŁUCH'!X9,'09-ISO-Kiszonka-KARWIEŃSKIE'!X9,'09-ISO-Kiszonka-DANKO'!X9,'09-ISO-Kiszonka-SOUKUP'!X9,'09-ISO-Kiszonka-CYWIŃSKI'!X9,'09-ISO-Kiszonka-WITKOWO'!X9,'09-ISO-Kiszonka-SKRODZKI'!X9,'09-ISO-Kiszonka-WIŚNIEWSKI'!X9,'09-ISO-Kiszonka-PIECZULIS'!X9,'09-ISO-Kiszonka-LITWICKI'!X9,'09-ISO-Kiszonka-OLEKSIUK'!X9,'09-ISO-Kiszonka-CHLEBUS'!X9,'09-ISO-Kiszonka-DZIĘGIELEWSKA'!X9,'09-ISO-Kiszonka-KUCZYŃSKI'!X9,'09-ISO-Kiszonka-PUCIŁOWSKI'!X9,'09-ISO-Kiszonka-TODOROWSKI'!X9,'09-ISO-Kiszonka-UNIAGRO'!X9)</f>
        <v>44.559241400824654</v>
      </c>
      <c r="I7" s="220">
        <f>AVERAGE('09-ISO-Kiszonka-ANFARM'!U9,'09-ISO-Kiszonka-SUTKOWSKI'!U9,'09-ISO-Kiszonka-KRASNODĘBSKI'!U9,'09-ISO-Kiszonka-KACZYŃSKI'!U9,'09-ISO-Kiszonka-BIEBRZA'!U9,'09-ISO-Kiszonka-PACZUSKI'!U9,'09-ISO-Kiszonka-NERWIKI'!U9,'09-ISO-Kiszonka-BAŁDY'!U9,'09-ISO-Kiszonka-BUKS'!U9,'09-ISO-Kiszonka-KOLWINY'!U9,'09-ISO-Kiszonka-GAJ'!U9,'09-ISO-Kiszonka-STEC'!U9,'09-ISO-Kiszonka-BAŁUCH'!U9,'09-ISO-Kiszonka-KARWIEŃSKIE'!U9,'09-ISO-Kiszonka-DANKO'!U9,'09-ISO-Kiszonka-SOUKUP'!U9,'09-ISO-Kiszonka-CYWIŃSKI'!U9,'09-ISO-Kiszonka-WITKOWO'!U9,'09-ISO-Kiszonka-SKRODZKI'!U9,'09-ISO-Kiszonka-WIŚNIEWSKI'!U9,'09-ISO-Kiszonka-PIECZULIS'!U9,'09-ISO-Kiszonka-LITWICKI'!U9,'09-ISO-Kiszonka-OLEKSIUK'!U9,'09-ISO-Kiszonka-CHLEBUS'!U9,'09-ISO-Kiszonka-DZIĘGIELEWSKA'!U9,'09-ISO-Kiszonka-KUCZYŃSKI'!U9,'09-ISO-Kiszonka-PUCIŁOWSKI'!U9,'09-ISO-Kiszonka-TODOROWSKI'!U9,'09-ISO-Kiszonka-UNIAGRO'!U9)</f>
        <v>40.77777777777778</v>
      </c>
      <c r="J7" s="220">
        <f>AVERAGE('09-ISO-Kiszonka-ANFARM'!V9,'09-ISO-Kiszonka-SUTKOWSKI'!V9,'09-ISO-Kiszonka-KRASNODĘBSKI'!V9,'09-ISO-Kiszonka-KACZYŃSKI'!V9,'09-ISO-Kiszonka-BIEBRZA'!V9,'09-ISO-Kiszonka-PACZUSKI'!V9,'09-ISO-Kiszonka-NERWIKI'!V9,'09-ISO-Kiszonka-BAŁDY'!V9,'09-ISO-Kiszonka-BUKS'!V9,'09-ISO-Kiszonka-KOLWINY'!V9,'09-ISO-Kiszonka-GAJ'!V9,'09-ISO-Kiszonka-STEC'!V9,'09-ISO-Kiszonka-BAŁUCH'!V9,'09-ISO-Kiszonka-KARWIEŃSKIE'!V9,'09-ISO-Kiszonka-DANKO'!V9,'09-ISO-Kiszonka-SOUKUP'!V9,'09-ISO-Kiszonka-CYWIŃSKI'!V9,'09-ISO-Kiszonka-WITKOWO'!V9,'09-ISO-Kiszonka-SKRODZKI'!V9,'09-ISO-Kiszonka-WIŚNIEWSKI'!V9,'09-ISO-Kiszonka-PIECZULIS'!V9,'09-ISO-Kiszonka-LITWICKI'!V9,'09-ISO-Kiszonka-OLEKSIUK'!V9,'09-ISO-Kiszonka-CHLEBUS'!V9,'09-ISO-Kiszonka-DZIĘGIELEWSKA'!V9,'09-ISO-Kiszonka-KUCZYŃSKI'!V9,'09-ISO-Kiszonka-PUCIŁOWSKI'!V9,'09-ISO-Kiszonka-TODOROWSKI'!V9,'09-ISO-Kiszonka-UNIAGRO'!V9)</f>
        <v>61.111111111111114</v>
      </c>
      <c r="K7" s="234">
        <f aca="true" t="shared" si="0" ref="K7:K20">ROUND(E7/0.44,0)</f>
        <v>35416</v>
      </c>
    </row>
    <row r="8" spans="2:11" ht="20.25">
      <c r="B8" s="222" t="s">
        <v>171</v>
      </c>
      <c r="C8" s="174">
        <f>'PLONY-POLSKA PÓŁNOCNA'!H8</f>
        <v>16.3902306064797</v>
      </c>
      <c r="D8" s="123">
        <f>AVERAGE('09-ISO-Kiszonka-ANFARM'!P10,'09-ISO-Kiszonka-SUTKOWSKI'!P10,'09-ISO-Kiszonka-KRASNODĘBSKI'!P10,'09-ISO-Kiszonka-KACZYŃSKI'!P10,'09-ISO-Kiszonka-BIEBRZA'!P10,'09-ISO-Kiszonka-PACZUSKI'!P10,'09-ISO-Kiszonka-NERWIKI'!P10,'09-ISO-Kiszonka-BAŁDY'!P10,'09-ISO-Kiszonka-BUKS'!P10,'09-ISO-Kiszonka-KOLWINY'!P10,'09-ISO-Kiszonka-GAJ'!P10,'09-ISO-Kiszonka-STEC'!P10,'09-ISO-Kiszonka-BAŁUCH'!P10,'09-ISO-Kiszonka-KARWIEŃSKIE'!P10,'09-ISO-Kiszonka-DANKO'!P10,'09-ISO-Kiszonka-SOUKUP'!P10,'09-ISO-Kiszonka-CYWIŃSKI'!P10,'09-ISO-Kiszonka-WITKOWO'!P10,'09-ISO-Kiszonka-SKRODZKI'!P10,'09-ISO-Kiszonka-WIŚNIEWSKI'!P10,'09-ISO-Kiszonka-PIECZULIS'!P10,'09-ISO-Kiszonka-LITWICKI'!P10,'09-ISO-Kiszonka-OLEKSIUK'!P10,'09-ISO-Kiszonka-CHLEBUS'!P10,'09-ISO-Kiszonka-DZIĘGIELEWSKA'!P10,'09-ISO-Kiszonka-KUCZYŃSKI'!P10,'09-ISO-Kiszonka-PUCIŁOWSKI'!P10,'09-ISO-Kiszonka-TODOROWSKI'!P10,'09-ISO-Kiszonka-UNIAGRO'!P10)</f>
        <v>67.92071428571427</v>
      </c>
      <c r="E8" s="122">
        <f>AVERAGE('09-ISO-Kiszonka-ANFARM'!R10,'09-ISO-Kiszonka-SUTKOWSKI'!R10,'09-ISO-Kiszonka-KRASNODĘBSKI'!R10,'09-ISO-Kiszonka-KACZYŃSKI'!R10,'09-ISO-Kiszonka-BIEBRZA'!R10,'09-ISO-Kiszonka-PACZUSKI'!R10,'09-ISO-Kiszonka-NERWIKI'!R10,'09-ISO-Kiszonka-BAŁDY'!R10,'09-ISO-Kiszonka-BUKS'!R10,'09-ISO-Kiszonka-KOLWINY'!R10,'09-ISO-Kiszonka-GAJ'!R10,'09-ISO-Kiszonka-STEC'!R10,'09-ISO-Kiszonka-BAŁUCH'!R10,'09-ISO-Kiszonka-KARWIEŃSKIE'!R10,'09-ISO-Kiszonka-DANKO'!R10,'09-ISO-Kiszonka-SOUKUP'!R10,'09-ISO-Kiszonka-CYWIŃSKI'!R10,'09-ISO-Kiszonka-WITKOWO'!R10,'09-ISO-Kiszonka-SKRODZKI'!R10,'09-ISO-Kiszonka-WIŚNIEWSKI'!R10,'09-ISO-Kiszonka-PIECZULIS'!R10,'09-ISO-Kiszonka-LITWICKI'!R10,'09-ISO-Kiszonka-OLEKSIUK'!R10,'09-ISO-Kiszonka-CHLEBUS'!R10,'09-ISO-Kiszonka-DZIĘGIELEWSKA'!R10,'09-ISO-Kiszonka-KUCZYŃSKI'!R10,'09-ISO-Kiszonka-PUCIŁOWSKI'!R10,'09-ISO-Kiszonka-TODOROWSKI'!R10,'09-ISO-Kiszonka-UNIAGRO'!R10)</f>
        <v>13441.502778615113</v>
      </c>
      <c r="F8" s="122">
        <f>AVERAGE('09-ISO-Kiszonka-ANFARM'!T10,'09-ISO-Kiszonka-SUTKOWSKI'!T10,'09-ISO-Kiszonka-KRASNODĘBSKI'!T10,'09-ISO-Kiszonka-KACZYŃSKI'!T10,'09-ISO-Kiszonka-BIEBRZA'!T10,'09-ISO-Kiszonka-PACZUSKI'!T10,'09-ISO-Kiszonka-NERWIKI'!T10,'09-ISO-Kiszonka-BAŁDY'!T10,'09-ISO-Kiszonka-BUKS'!T10,'09-ISO-Kiszonka-KOLWINY'!T10,'09-ISO-Kiszonka-GAJ'!T10,'09-ISO-Kiszonka-STEC'!T10,'09-ISO-Kiszonka-BAŁUCH'!T10,'09-ISO-Kiszonka-KARWIEŃSKIE'!T10,'09-ISO-Kiszonka-DANKO'!T10,'09-ISO-Kiszonka-SOUKUP'!T10,'09-ISO-Kiszonka-CYWIŃSKI'!T10,'09-ISO-Kiszonka-WITKOWO'!T10,'09-ISO-Kiszonka-SKRODZKI'!T10,'09-ISO-Kiszonka-WIŚNIEWSKI'!T10,'09-ISO-Kiszonka-PIECZULIS'!T10,'09-ISO-Kiszonka-LITWICKI'!T10,'09-ISO-Kiszonka-OLEKSIUK'!T10,'09-ISO-Kiszonka-CHLEBUS'!T10,'09-ISO-Kiszonka-DZIĘGIELEWSKA'!T10,'09-ISO-Kiszonka-KUCZYŃSKI'!T10,'09-ISO-Kiszonka-PUCIŁOWSKI'!T10,'09-ISO-Kiszonka-TODOROWSKI'!T10,'09-ISO-Kiszonka-UNIAGRO'!T10)</f>
        <v>11848.895760742449</v>
      </c>
      <c r="G8" s="123">
        <f>AVERAGE('09-ISO-Kiszonka-ANFARM'!W10,'09-ISO-Kiszonka-SUTKOWSKI'!W10,'09-ISO-Kiszonka-KRASNODĘBSKI'!W10,'09-ISO-Kiszonka-KACZYŃSKI'!W10,'09-ISO-Kiszonka-BIEBRZA'!W10,'09-ISO-Kiszonka-PACZUSKI'!W10,'09-ISO-Kiszonka-NERWIKI'!W10,'09-ISO-Kiszonka-BAŁDY'!W10,'09-ISO-Kiszonka-BUKS'!W10,'09-ISO-Kiszonka-KOLWINY'!W10,'09-ISO-Kiszonka-GAJ'!W10,'09-ISO-Kiszonka-STEC'!W10,'09-ISO-Kiszonka-BAŁUCH'!W10,'09-ISO-Kiszonka-KARWIEŃSKIE'!W10,'09-ISO-Kiszonka-DANKO'!W10,'09-ISO-Kiszonka-SOUKUP'!W10,'09-ISO-Kiszonka-CYWIŃSKI'!W10,'09-ISO-Kiszonka-WITKOWO'!W10,'09-ISO-Kiszonka-SKRODZKI'!W10,'09-ISO-Kiszonka-WIŚNIEWSKI'!W10,'09-ISO-Kiszonka-PIECZULIS'!W10,'09-ISO-Kiszonka-LITWICKI'!W10,'09-ISO-Kiszonka-OLEKSIUK'!W10,'09-ISO-Kiszonka-CHLEBUS'!W10,'09-ISO-Kiszonka-DZIĘGIELEWSKA'!W10,'09-ISO-Kiszonka-KUCZYŃSKI'!W10,'09-ISO-Kiszonka-PUCIŁOWSKI'!W10,'09-ISO-Kiszonka-TODOROWSKI'!W10,'09-ISO-Kiszonka-UNIAGRO'!W10)</f>
        <v>30.555000000000003</v>
      </c>
      <c r="H8" s="123">
        <f>AVERAGE('09-ISO-Kiszonka-ANFARM'!X10,'09-ISO-Kiszonka-SUTKOWSKI'!X10,'09-ISO-Kiszonka-KRASNODĘBSKI'!X10,'09-ISO-Kiszonka-KACZYŃSKI'!X10,'09-ISO-Kiszonka-BIEBRZA'!X10,'09-ISO-Kiszonka-PACZUSKI'!X10,'09-ISO-Kiszonka-NERWIKI'!X10,'09-ISO-Kiszonka-BAŁDY'!X10,'09-ISO-Kiszonka-BUKS'!X10,'09-ISO-Kiszonka-KOLWINY'!X10,'09-ISO-Kiszonka-GAJ'!X10,'09-ISO-Kiszonka-STEC'!X10,'09-ISO-Kiszonka-BAŁUCH'!X10,'09-ISO-Kiszonka-KARWIEŃSKIE'!X10,'09-ISO-Kiszonka-DANKO'!X10,'09-ISO-Kiszonka-SOUKUP'!X10,'09-ISO-Kiszonka-CYWIŃSKI'!X10,'09-ISO-Kiszonka-WITKOWO'!X10,'09-ISO-Kiszonka-SKRODZKI'!X10,'09-ISO-Kiszonka-WIŚNIEWSKI'!X10,'09-ISO-Kiszonka-PIECZULIS'!X10,'09-ISO-Kiszonka-LITWICKI'!X10,'09-ISO-Kiszonka-OLEKSIUK'!X10,'09-ISO-Kiszonka-CHLEBUS'!X10,'09-ISO-Kiszonka-DZIĘGIELEWSKA'!X10,'09-ISO-Kiszonka-KUCZYŃSKI'!X10,'09-ISO-Kiszonka-PUCIŁOWSKI'!X10,'09-ISO-Kiszonka-TODOROWSKI'!X10,'09-ISO-Kiszonka-UNIAGRO'!X10)</f>
        <v>42.45985412597656</v>
      </c>
      <c r="I8" s="123">
        <f>AVERAGE('09-ISO-Kiszonka-ANFARM'!U10,'09-ISO-Kiszonka-SUTKOWSKI'!U10,'09-ISO-Kiszonka-KRASNODĘBSKI'!U10,'09-ISO-Kiszonka-KACZYŃSKI'!U10,'09-ISO-Kiszonka-BIEBRZA'!U10,'09-ISO-Kiszonka-PACZUSKI'!U10,'09-ISO-Kiszonka-NERWIKI'!U10,'09-ISO-Kiszonka-BAŁDY'!U10,'09-ISO-Kiszonka-BUKS'!U10,'09-ISO-Kiszonka-KOLWINY'!U10,'09-ISO-Kiszonka-GAJ'!U10,'09-ISO-Kiszonka-STEC'!U10,'09-ISO-Kiszonka-BAŁUCH'!U10,'09-ISO-Kiszonka-KARWIEŃSKIE'!U10,'09-ISO-Kiszonka-DANKO'!U10,'09-ISO-Kiszonka-SOUKUP'!U10,'09-ISO-Kiszonka-CYWIŃSKI'!U10,'09-ISO-Kiszonka-WITKOWO'!U10,'09-ISO-Kiszonka-SKRODZKI'!U10,'09-ISO-Kiszonka-WIŚNIEWSKI'!U10,'09-ISO-Kiszonka-PIECZULIS'!U10,'09-ISO-Kiszonka-LITWICKI'!U10,'09-ISO-Kiszonka-OLEKSIUK'!U10,'09-ISO-Kiszonka-CHLEBUS'!U10,'09-ISO-Kiszonka-DZIĘGIELEWSKA'!U10,'09-ISO-Kiszonka-KUCZYŃSKI'!U10,'09-ISO-Kiszonka-PUCIŁOWSKI'!U10,'09-ISO-Kiszonka-TODOROWSKI'!U10,'09-ISO-Kiszonka-UNIAGRO'!U10)</f>
        <v>41.857142857142854</v>
      </c>
      <c r="J8" s="123">
        <f>AVERAGE('09-ISO-Kiszonka-ANFARM'!V10,'09-ISO-Kiszonka-SUTKOWSKI'!V10,'09-ISO-Kiszonka-KRASNODĘBSKI'!V10,'09-ISO-Kiszonka-KACZYŃSKI'!V10,'09-ISO-Kiszonka-BIEBRZA'!V10,'09-ISO-Kiszonka-PACZUSKI'!V10,'09-ISO-Kiszonka-NERWIKI'!V10,'09-ISO-Kiszonka-BAŁDY'!V10,'09-ISO-Kiszonka-BUKS'!V10,'09-ISO-Kiszonka-KOLWINY'!V10,'09-ISO-Kiszonka-GAJ'!V10,'09-ISO-Kiszonka-STEC'!V10,'09-ISO-Kiszonka-BAŁUCH'!V10,'09-ISO-Kiszonka-KARWIEŃSKIE'!V10,'09-ISO-Kiszonka-DANKO'!V10,'09-ISO-Kiszonka-SOUKUP'!V10,'09-ISO-Kiszonka-CYWIŃSKI'!V10,'09-ISO-Kiszonka-WITKOWO'!V10,'09-ISO-Kiszonka-SKRODZKI'!V10,'09-ISO-Kiszonka-WIŚNIEWSKI'!V10,'09-ISO-Kiszonka-PIECZULIS'!V10,'09-ISO-Kiszonka-LITWICKI'!V10,'09-ISO-Kiszonka-OLEKSIUK'!V10,'09-ISO-Kiszonka-CHLEBUS'!V10,'09-ISO-Kiszonka-DZIĘGIELEWSKA'!V10,'09-ISO-Kiszonka-KUCZYŃSKI'!V10,'09-ISO-Kiszonka-PUCIŁOWSKI'!V10,'09-ISO-Kiszonka-TODOROWSKI'!V10,'09-ISO-Kiszonka-UNIAGRO'!V10)</f>
        <v>61.92857142857143</v>
      </c>
      <c r="K8" s="175">
        <f t="shared" si="0"/>
        <v>30549</v>
      </c>
    </row>
    <row r="9" spans="2:11" ht="20.25">
      <c r="B9" s="224" t="s">
        <v>197</v>
      </c>
      <c r="C9" s="174">
        <f>'PLONY-POLSKA PÓŁNOCNA'!H9</f>
        <v>18.521666830045312</v>
      </c>
      <c r="D9" s="123">
        <f>AVERAGE('09-ISO-Kiszonka-ANFARM'!P12,'09-ISO-Kiszonka-SUTKOWSKI'!P12,'09-ISO-Kiszonka-KRASNODĘBSKI'!P12,'09-ISO-Kiszonka-KACZYŃSKI'!P12,'09-ISO-Kiszonka-BIEBRZA'!P12,'09-ISO-Kiszonka-PACZUSKI'!P12,'09-ISO-Kiszonka-NERWIKI'!P12,'09-ISO-Kiszonka-BAŁDY'!P12,'09-ISO-Kiszonka-BUKS'!P12,'09-ISO-Kiszonka-KOLWINY'!P12,'09-ISO-Kiszonka-GAJ'!P12,'09-ISO-Kiszonka-STEC'!P12,'09-ISO-Kiszonka-BAŁUCH'!P12,'09-ISO-Kiszonka-KARWIEŃSKIE'!P12,'09-ISO-Kiszonka-DANKO'!P12,'09-ISO-Kiszonka-SOUKUP'!P12,'09-ISO-Kiszonka-CYWIŃSKI'!P12,'09-ISO-Kiszonka-WITKOWO'!P12,'09-ISO-Kiszonka-SKRODZKI'!P12,'09-ISO-Kiszonka-WIŚNIEWSKI'!P12,'09-ISO-Kiszonka-PIECZULIS'!P12,'09-ISO-Kiszonka-LITWICKI'!P12,'09-ISO-Kiszonka-OLEKSIUK'!P12,'09-ISO-Kiszonka-CHLEBUS'!P12,'09-ISO-Kiszonka-DZIĘGIELEWSKA'!P12,'09-ISO-Kiszonka-KUCZYŃSKI'!P12,'09-ISO-Kiszonka-PUCIŁOWSKI'!P12,'09-ISO-Kiszonka-TODOROWSKI'!P12,'09-ISO-Kiszonka-UNIAGRO'!P12)</f>
        <v>71.03</v>
      </c>
      <c r="E9" s="122">
        <f>AVERAGE('09-ISO-Kiszonka-ANFARM'!R12,'09-ISO-Kiszonka-SUTKOWSKI'!R12,'09-ISO-Kiszonka-KRASNODĘBSKI'!R12,'09-ISO-Kiszonka-KACZYŃSKI'!R12,'09-ISO-Kiszonka-BIEBRZA'!R12,'09-ISO-Kiszonka-PACZUSKI'!R12,'09-ISO-Kiszonka-NERWIKI'!R12,'09-ISO-Kiszonka-BAŁDY'!R12,'09-ISO-Kiszonka-BUKS'!R12,'09-ISO-Kiszonka-KOLWINY'!R12,'09-ISO-Kiszonka-GAJ'!R12,'09-ISO-Kiszonka-STEC'!R12,'09-ISO-Kiszonka-BAŁUCH'!R12,'09-ISO-Kiszonka-KARWIEŃSKIE'!R12,'09-ISO-Kiszonka-DANKO'!R12,'09-ISO-Kiszonka-SOUKUP'!R12,'09-ISO-Kiszonka-CYWIŃSKI'!R12,'09-ISO-Kiszonka-WITKOWO'!R12,'09-ISO-Kiszonka-SKRODZKI'!R12,'09-ISO-Kiszonka-WIŚNIEWSKI'!R12,'09-ISO-Kiszonka-PIECZULIS'!R12,'09-ISO-Kiszonka-LITWICKI'!R12,'09-ISO-Kiszonka-OLEKSIUK'!R12,'09-ISO-Kiszonka-CHLEBUS'!R12,'09-ISO-Kiszonka-DZIĘGIELEWSKA'!R12,'09-ISO-Kiszonka-KUCZYŃSKI'!R12,'09-ISO-Kiszonka-PUCIŁOWSKI'!R12,'09-ISO-Kiszonka-TODOROWSKI'!R12,'09-ISO-Kiszonka-UNIAGRO'!R12)</f>
        <v>15595.968990506475</v>
      </c>
      <c r="F9" s="122">
        <f>AVERAGE('09-ISO-Kiszonka-ANFARM'!T12,'09-ISO-Kiszonka-SUTKOWSKI'!T12,'09-ISO-Kiszonka-KRASNODĘBSKI'!T12,'09-ISO-Kiszonka-KACZYŃSKI'!T12,'09-ISO-Kiszonka-BIEBRZA'!T12,'09-ISO-Kiszonka-PACZUSKI'!T12,'09-ISO-Kiszonka-NERWIKI'!T12,'09-ISO-Kiszonka-BAŁDY'!T12,'09-ISO-Kiszonka-BUKS'!T12,'09-ISO-Kiszonka-KOLWINY'!T12,'09-ISO-Kiszonka-GAJ'!T12,'09-ISO-Kiszonka-STEC'!T12,'09-ISO-Kiszonka-BAŁUCH'!T12,'09-ISO-Kiszonka-KARWIEŃSKIE'!T12,'09-ISO-Kiszonka-DANKO'!T12,'09-ISO-Kiszonka-SOUKUP'!T12,'09-ISO-Kiszonka-CYWIŃSKI'!T12,'09-ISO-Kiszonka-WITKOWO'!T12,'09-ISO-Kiszonka-SKRODZKI'!T12,'09-ISO-Kiszonka-WIŚNIEWSKI'!T12,'09-ISO-Kiszonka-PIECZULIS'!T12,'09-ISO-Kiszonka-LITWICKI'!T12,'09-ISO-Kiszonka-OLEKSIUK'!T12,'09-ISO-Kiszonka-CHLEBUS'!T12,'09-ISO-Kiszonka-DZIĘGIELEWSKA'!T12,'09-ISO-Kiszonka-KUCZYŃSKI'!T12,'09-ISO-Kiszonka-PUCIŁOWSKI'!T12,'09-ISO-Kiszonka-TODOROWSKI'!T12,'09-ISO-Kiszonka-UNIAGRO'!T12)</f>
        <v>13837.915918808616</v>
      </c>
      <c r="G9" s="123">
        <f>AVERAGE('09-ISO-Kiszonka-ANFARM'!W12,'09-ISO-Kiszonka-SUTKOWSKI'!W12,'09-ISO-Kiszonka-KRASNODĘBSKI'!W12,'09-ISO-Kiszonka-KACZYŃSKI'!W12,'09-ISO-Kiszonka-BIEBRZA'!W12,'09-ISO-Kiszonka-PACZUSKI'!W12,'09-ISO-Kiszonka-NERWIKI'!W12,'09-ISO-Kiszonka-BAŁDY'!W12,'09-ISO-Kiszonka-BUKS'!W12,'09-ISO-Kiszonka-KOLWINY'!W12,'09-ISO-Kiszonka-GAJ'!W12,'09-ISO-Kiszonka-STEC'!W12,'09-ISO-Kiszonka-BAŁUCH'!W12,'09-ISO-Kiszonka-KARWIEŃSKIE'!W12,'09-ISO-Kiszonka-DANKO'!W12,'09-ISO-Kiszonka-SOUKUP'!W12,'09-ISO-Kiszonka-CYWIŃSKI'!W12,'09-ISO-Kiszonka-WITKOWO'!W12,'09-ISO-Kiszonka-SKRODZKI'!W12,'09-ISO-Kiszonka-WIŚNIEWSKI'!W12,'09-ISO-Kiszonka-PIECZULIS'!W12,'09-ISO-Kiszonka-LITWICKI'!W12,'09-ISO-Kiszonka-OLEKSIUK'!W12,'09-ISO-Kiszonka-CHLEBUS'!W12,'09-ISO-Kiszonka-DZIĘGIELEWSKA'!W12,'09-ISO-Kiszonka-KUCZYŃSKI'!W12,'09-ISO-Kiszonka-PUCIŁOWSKI'!W12,'09-ISO-Kiszonka-TODOROWSKI'!W12,'09-ISO-Kiszonka-UNIAGRO'!W12)</f>
        <v>31.78272727272728</v>
      </c>
      <c r="H9" s="123">
        <f>AVERAGE('09-ISO-Kiszonka-ANFARM'!X12,'09-ISO-Kiszonka-SUTKOWSKI'!X12,'09-ISO-Kiszonka-KRASNODĘBSKI'!X12,'09-ISO-Kiszonka-KACZYŃSKI'!X12,'09-ISO-Kiszonka-BIEBRZA'!X12,'09-ISO-Kiszonka-PACZUSKI'!X12,'09-ISO-Kiszonka-NERWIKI'!X12,'09-ISO-Kiszonka-BAŁDY'!X12,'09-ISO-Kiszonka-BUKS'!X12,'09-ISO-Kiszonka-KOLWINY'!X12,'09-ISO-Kiszonka-GAJ'!X12,'09-ISO-Kiszonka-STEC'!X12,'09-ISO-Kiszonka-BAŁUCH'!X12,'09-ISO-Kiszonka-KARWIEŃSKIE'!X12,'09-ISO-Kiszonka-DANKO'!X12,'09-ISO-Kiszonka-SOUKUP'!X12,'09-ISO-Kiszonka-CYWIŃSKI'!X12,'09-ISO-Kiszonka-WITKOWO'!X12,'09-ISO-Kiszonka-SKRODZKI'!X12,'09-ISO-Kiszonka-WIŚNIEWSKI'!X12,'09-ISO-Kiszonka-PIECZULIS'!X12,'09-ISO-Kiszonka-LITWICKI'!X12,'09-ISO-Kiszonka-OLEKSIUK'!X12,'09-ISO-Kiszonka-CHLEBUS'!X12,'09-ISO-Kiszonka-DZIĘGIELEWSKA'!X12,'09-ISO-Kiszonka-KUCZYŃSKI'!X12,'09-ISO-Kiszonka-PUCIŁOWSKI'!X12,'09-ISO-Kiszonka-TODOROWSKI'!X12,'09-ISO-Kiszonka-UNIAGRO'!X12)</f>
        <v>39.397286501797765</v>
      </c>
      <c r="I9" s="123">
        <f>AVERAGE('09-ISO-Kiszonka-ANFARM'!U12,'09-ISO-Kiszonka-SUTKOWSKI'!U12,'09-ISO-Kiszonka-KRASNODĘBSKI'!U12,'09-ISO-Kiszonka-KACZYŃSKI'!U12,'09-ISO-Kiszonka-BIEBRZA'!U12,'09-ISO-Kiszonka-PACZUSKI'!U12,'09-ISO-Kiszonka-NERWIKI'!U12,'09-ISO-Kiszonka-BAŁDY'!U12,'09-ISO-Kiszonka-BUKS'!U12,'09-ISO-Kiszonka-KOLWINY'!U12,'09-ISO-Kiszonka-GAJ'!U12,'09-ISO-Kiszonka-STEC'!U12,'09-ISO-Kiszonka-BAŁUCH'!U12,'09-ISO-Kiszonka-KARWIEŃSKIE'!U12,'09-ISO-Kiszonka-DANKO'!U12,'09-ISO-Kiszonka-SOUKUP'!U12,'09-ISO-Kiszonka-CYWIŃSKI'!U12,'09-ISO-Kiszonka-WITKOWO'!U12,'09-ISO-Kiszonka-SKRODZKI'!U12,'09-ISO-Kiszonka-WIŚNIEWSKI'!U12,'09-ISO-Kiszonka-PIECZULIS'!U12,'09-ISO-Kiszonka-LITWICKI'!U12,'09-ISO-Kiszonka-OLEKSIUK'!U12,'09-ISO-Kiszonka-CHLEBUS'!U12,'09-ISO-Kiszonka-DZIĘGIELEWSKA'!U12,'09-ISO-Kiszonka-KUCZYŃSKI'!U12,'09-ISO-Kiszonka-PUCIŁOWSKI'!U12,'09-ISO-Kiszonka-TODOROWSKI'!U12,'09-ISO-Kiszonka-UNIAGRO'!U12)</f>
        <v>45.09090909090909</v>
      </c>
      <c r="J9" s="123">
        <f>AVERAGE('09-ISO-Kiszonka-ANFARM'!V12,'09-ISO-Kiszonka-SUTKOWSKI'!V12,'09-ISO-Kiszonka-KRASNODĘBSKI'!V12,'09-ISO-Kiszonka-KACZYŃSKI'!V12,'09-ISO-Kiszonka-BIEBRZA'!V12,'09-ISO-Kiszonka-PACZUSKI'!V12,'09-ISO-Kiszonka-NERWIKI'!V12,'09-ISO-Kiszonka-BAŁDY'!V12,'09-ISO-Kiszonka-BUKS'!V12,'09-ISO-Kiszonka-KOLWINY'!V12,'09-ISO-Kiszonka-GAJ'!V12,'09-ISO-Kiszonka-STEC'!V12,'09-ISO-Kiszonka-BAŁUCH'!V12,'09-ISO-Kiszonka-KARWIEŃSKIE'!V12,'09-ISO-Kiszonka-DANKO'!V12,'09-ISO-Kiszonka-SOUKUP'!V12,'09-ISO-Kiszonka-CYWIŃSKI'!V12,'09-ISO-Kiszonka-WITKOWO'!V12,'09-ISO-Kiszonka-SKRODZKI'!V12,'09-ISO-Kiszonka-WIŚNIEWSKI'!V12,'09-ISO-Kiszonka-PIECZULIS'!V12,'09-ISO-Kiszonka-LITWICKI'!V12,'09-ISO-Kiszonka-OLEKSIUK'!V12,'09-ISO-Kiszonka-CHLEBUS'!V12,'09-ISO-Kiszonka-DZIĘGIELEWSKA'!V12,'09-ISO-Kiszonka-KUCZYŃSKI'!V12,'09-ISO-Kiszonka-PUCIŁOWSKI'!V12,'09-ISO-Kiszonka-TODOROWSKI'!V12,'09-ISO-Kiszonka-UNIAGRO'!V12)</f>
        <v>64</v>
      </c>
      <c r="K9" s="175">
        <f t="shared" si="0"/>
        <v>35445</v>
      </c>
    </row>
    <row r="10" spans="2:11" ht="20.25">
      <c r="B10" s="225" t="s">
        <v>172</v>
      </c>
      <c r="C10" s="215">
        <f>'PLONY-POLSKA PÓŁNOCNA'!H10</f>
        <v>17.887049688731555</v>
      </c>
      <c r="D10" s="213">
        <f>AVERAGE('09-ISO-Kiszonka-ANFARM'!P13,'09-ISO-Kiszonka-SUTKOWSKI'!P13,'09-ISO-Kiszonka-KRASNODĘBSKI'!P13,'09-ISO-Kiszonka-KACZYŃSKI'!P13,'09-ISO-Kiszonka-BIEBRZA'!P13,'09-ISO-Kiszonka-PACZUSKI'!P13,'09-ISO-Kiszonka-NERWIKI'!P13,'09-ISO-Kiszonka-BAŁDY'!P13,'09-ISO-Kiszonka-BUKS'!P13,'09-ISO-Kiszonka-KOLWINY'!P13,'09-ISO-Kiszonka-GAJ'!P13,'09-ISO-Kiszonka-STEC'!P13,'09-ISO-Kiszonka-BAŁUCH'!P13,'09-ISO-Kiszonka-KARWIEŃSKIE'!P13,'09-ISO-Kiszonka-DANKO'!P13,'09-ISO-Kiszonka-SOUKUP'!P13,'09-ISO-Kiszonka-CYWIŃSKI'!P13,'09-ISO-Kiszonka-WITKOWO'!P13,'09-ISO-Kiszonka-SKRODZKI'!P13,'09-ISO-Kiszonka-WIŚNIEWSKI'!P13,'09-ISO-Kiszonka-PIECZULIS'!P13,'09-ISO-Kiszonka-LITWICKI'!P13,'09-ISO-Kiszonka-OLEKSIUK'!P13,'09-ISO-Kiszonka-CHLEBUS'!P13,'09-ISO-Kiszonka-DZIĘGIELEWSKA'!P13,'09-ISO-Kiszonka-KUCZYŃSKI'!P13,'09-ISO-Kiszonka-PUCIŁOWSKI'!P13,'09-ISO-Kiszonka-TODOROWSKI'!P13,'09-ISO-Kiszonka-UNIAGRO'!P13)</f>
        <v>67.27642857142858</v>
      </c>
      <c r="E10" s="212">
        <f>AVERAGE('09-ISO-Kiszonka-ANFARM'!R13,'09-ISO-Kiszonka-SUTKOWSKI'!R13,'09-ISO-Kiszonka-KRASNODĘBSKI'!R13,'09-ISO-Kiszonka-KACZYŃSKI'!R13,'09-ISO-Kiszonka-BIEBRZA'!R13,'09-ISO-Kiszonka-PACZUSKI'!R13,'09-ISO-Kiszonka-NERWIKI'!R13,'09-ISO-Kiszonka-BAŁDY'!R13,'09-ISO-Kiszonka-BUKS'!R13,'09-ISO-Kiszonka-KOLWINY'!R13,'09-ISO-Kiszonka-GAJ'!R13,'09-ISO-Kiszonka-STEC'!R13,'09-ISO-Kiszonka-BAŁUCH'!R13,'09-ISO-Kiszonka-KARWIEŃSKIE'!R13,'09-ISO-Kiszonka-DANKO'!R13,'09-ISO-Kiszonka-SOUKUP'!R13,'09-ISO-Kiszonka-CYWIŃSKI'!R13,'09-ISO-Kiszonka-WITKOWO'!R13,'09-ISO-Kiszonka-SKRODZKI'!R13,'09-ISO-Kiszonka-WIŚNIEWSKI'!R13,'09-ISO-Kiszonka-PIECZULIS'!R13,'09-ISO-Kiszonka-LITWICKI'!R13,'09-ISO-Kiszonka-OLEKSIUK'!R13,'09-ISO-Kiszonka-CHLEBUS'!R13,'09-ISO-Kiszonka-DZIĘGIELEWSKA'!R13,'09-ISO-Kiszonka-KUCZYŃSKI'!R13,'09-ISO-Kiszonka-PUCIŁOWSKI'!R13,'09-ISO-Kiszonka-TODOROWSKI'!R13,'09-ISO-Kiszonka-UNIAGRO'!R13)</f>
        <v>14619.466672950453</v>
      </c>
      <c r="F10" s="212">
        <f>AVERAGE('09-ISO-Kiszonka-ANFARM'!T13,'09-ISO-Kiszonka-SUTKOWSKI'!T13,'09-ISO-Kiszonka-KRASNODĘBSKI'!T13,'09-ISO-Kiszonka-KACZYŃSKI'!T13,'09-ISO-Kiszonka-BIEBRZA'!T13,'09-ISO-Kiszonka-PACZUSKI'!T13,'09-ISO-Kiszonka-NERWIKI'!T13,'09-ISO-Kiszonka-BAŁDY'!T13,'09-ISO-Kiszonka-BUKS'!T13,'09-ISO-Kiszonka-KOLWINY'!T13,'09-ISO-Kiszonka-GAJ'!T13,'09-ISO-Kiszonka-STEC'!T13,'09-ISO-Kiszonka-BAŁUCH'!T13,'09-ISO-Kiszonka-KARWIEŃSKIE'!T13,'09-ISO-Kiszonka-DANKO'!T13,'09-ISO-Kiszonka-SOUKUP'!T13,'09-ISO-Kiszonka-CYWIŃSKI'!T13,'09-ISO-Kiszonka-WITKOWO'!T13,'09-ISO-Kiszonka-SKRODZKI'!T13,'09-ISO-Kiszonka-WIŚNIEWSKI'!T13,'09-ISO-Kiszonka-PIECZULIS'!T13,'09-ISO-Kiszonka-LITWICKI'!T13,'09-ISO-Kiszonka-OLEKSIUK'!T13,'09-ISO-Kiszonka-CHLEBUS'!T13,'09-ISO-Kiszonka-DZIĘGIELEWSKA'!T13,'09-ISO-Kiszonka-KUCZYŃSKI'!T13,'09-ISO-Kiszonka-PUCIŁOWSKI'!T13,'09-ISO-Kiszonka-TODOROWSKI'!T13,'09-ISO-Kiszonka-UNIAGRO'!T13)</f>
        <v>12874.891665116256</v>
      </c>
      <c r="G10" s="213">
        <f>AVERAGE('09-ISO-Kiszonka-ANFARM'!W13,'09-ISO-Kiszonka-SUTKOWSKI'!W13,'09-ISO-Kiszonka-KRASNODĘBSKI'!W13,'09-ISO-Kiszonka-KACZYŃSKI'!W13,'09-ISO-Kiszonka-BIEBRZA'!W13,'09-ISO-Kiszonka-PACZUSKI'!W13,'09-ISO-Kiszonka-NERWIKI'!W13,'09-ISO-Kiszonka-BAŁDY'!W13,'09-ISO-Kiszonka-BUKS'!W13,'09-ISO-Kiszonka-KOLWINY'!W13,'09-ISO-Kiszonka-GAJ'!W13,'09-ISO-Kiszonka-STEC'!W13,'09-ISO-Kiszonka-BAŁUCH'!W13,'09-ISO-Kiszonka-KARWIEŃSKIE'!W13,'09-ISO-Kiszonka-DANKO'!W13,'09-ISO-Kiszonka-SOUKUP'!W13,'09-ISO-Kiszonka-CYWIŃSKI'!W13,'09-ISO-Kiszonka-WITKOWO'!W13,'09-ISO-Kiszonka-SKRODZKI'!W13,'09-ISO-Kiszonka-WIŚNIEWSKI'!W13,'09-ISO-Kiszonka-PIECZULIS'!W13,'09-ISO-Kiszonka-LITWICKI'!W13,'09-ISO-Kiszonka-OLEKSIUK'!W13,'09-ISO-Kiszonka-CHLEBUS'!W13,'09-ISO-Kiszonka-DZIĘGIELEWSKA'!W13,'09-ISO-Kiszonka-KUCZYŃSKI'!W13,'09-ISO-Kiszonka-PUCIŁOWSKI'!W13,'09-ISO-Kiszonka-TODOROWSKI'!W13,'09-ISO-Kiszonka-UNIAGRO'!W13)</f>
        <v>30.02214285714285</v>
      </c>
      <c r="H10" s="213">
        <f>AVERAGE('09-ISO-Kiszonka-ANFARM'!X13,'09-ISO-Kiszonka-SUTKOWSKI'!X13,'09-ISO-Kiszonka-KRASNODĘBSKI'!X13,'09-ISO-Kiszonka-KACZYŃSKI'!X13,'09-ISO-Kiszonka-BIEBRZA'!X13,'09-ISO-Kiszonka-PACZUSKI'!X13,'09-ISO-Kiszonka-NERWIKI'!X13,'09-ISO-Kiszonka-BAŁDY'!X13,'09-ISO-Kiszonka-BUKS'!X13,'09-ISO-Kiszonka-KOLWINY'!X13,'09-ISO-Kiszonka-GAJ'!X13,'09-ISO-Kiszonka-STEC'!X13,'09-ISO-Kiszonka-BAŁUCH'!X13,'09-ISO-Kiszonka-KARWIEŃSKIE'!X13,'09-ISO-Kiszonka-DANKO'!X13,'09-ISO-Kiszonka-SOUKUP'!X13,'09-ISO-Kiszonka-CYWIŃSKI'!X13,'09-ISO-Kiszonka-WITKOWO'!X13,'09-ISO-Kiszonka-SKRODZKI'!X13,'09-ISO-Kiszonka-WIŚNIEWSKI'!X13,'09-ISO-Kiszonka-PIECZULIS'!X13,'09-ISO-Kiszonka-LITWICKI'!X13,'09-ISO-Kiszonka-OLEKSIUK'!X13,'09-ISO-Kiszonka-CHLEBUS'!X13,'09-ISO-Kiszonka-DZIĘGIELEWSKA'!X13,'09-ISO-Kiszonka-KUCZYŃSKI'!X13,'09-ISO-Kiszonka-PUCIŁOWSKI'!X13,'09-ISO-Kiszonka-TODOROWSKI'!X13,'09-ISO-Kiszonka-UNIAGRO'!X13)</f>
        <v>42.602893011910574</v>
      </c>
      <c r="I10" s="213">
        <f>AVERAGE('09-ISO-Kiszonka-ANFARM'!U13,'09-ISO-Kiszonka-SUTKOWSKI'!U13,'09-ISO-Kiszonka-KRASNODĘBSKI'!U13,'09-ISO-Kiszonka-KACZYŃSKI'!U13,'09-ISO-Kiszonka-BIEBRZA'!U13,'09-ISO-Kiszonka-PACZUSKI'!U13,'09-ISO-Kiszonka-NERWIKI'!U13,'09-ISO-Kiszonka-BAŁDY'!U13,'09-ISO-Kiszonka-BUKS'!U13,'09-ISO-Kiszonka-KOLWINY'!U13,'09-ISO-Kiszonka-GAJ'!U13,'09-ISO-Kiszonka-STEC'!U13,'09-ISO-Kiszonka-BAŁUCH'!U13,'09-ISO-Kiszonka-KARWIEŃSKIE'!U13,'09-ISO-Kiszonka-DANKO'!U13,'09-ISO-Kiszonka-SOUKUP'!U13,'09-ISO-Kiszonka-CYWIŃSKI'!U13,'09-ISO-Kiszonka-WITKOWO'!U13,'09-ISO-Kiszonka-SKRODZKI'!U13,'09-ISO-Kiszonka-WIŚNIEWSKI'!U13,'09-ISO-Kiszonka-PIECZULIS'!U13,'09-ISO-Kiszonka-LITWICKI'!U13,'09-ISO-Kiszonka-OLEKSIUK'!U13,'09-ISO-Kiszonka-CHLEBUS'!U13,'09-ISO-Kiszonka-DZIĘGIELEWSKA'!U13,'09-ISO-Kiszonka-KUCZYŃSKI'!U13,'09-ISO-Kiszonka-PUCIŁOWSKI'!U13,'09-ISO-Kiszonka-TODOROWSKI'!U13,'09-ISO-Kiszonka-UNIAGRO'!U13)</f>
        <v>43.42857142857143</v>
      </c>
      <c r="J10" s="213">
        <f>AVERAGE('09-ISO-Kiszonka-ANFARM'!V13,'09-ISO-Kiszonka-SUTKOWSKI'!V13,'09-ISO-Kiszonka-KRASNODĘBSKI'!V13,'09-ISO-Kiszonka-KACZYŃSKI'!V13,'09-ISO-Kiszonka-BIEBRZA'!V13,'09-ISO-Kiszonka-PACZUSKI'!V13,'09-ISO-Kiszonka-NERWIKI'!V13,'09-ISO-Kiszonka-BAŁDY'!V13,'09-ISO-Kiszonka-BUKS'!V13,'09-ISO-Kiszonka-KOLWINY'!V13,'09-ISO-Kiszonka-GAJ'!V13,'09-ISO-Kiszonka-STEC'!V13,'09-ISO-Kiszonka-BAŁUCH'!V13,'09-ISO-Kiszonka-KARWIEŃSKIE'!V13,'09-ISO-Kiszonka-DANKO'!V13,'09-ISO-Kiszonka-SOUKUP'!V13,'09-ISO-Kiszonka-CYWIŃSKI'!V13,'09-ISO-Kiszonka-WITKOWO'!V13,'09-ISO-Kiszonka-SKRODZKI'!V13,'09-ISO-Kiszonka-WIŚNIEWSKI'!V13,'09-ISO-Kiszonka-PIECZULIS'!V13,'09-ISO-Kiszonka-LITWICKI'!V13,'09-ISO-Kiszonka-OLEKSIUK'!V13,'09-ISO-Kiszonka-CHLEBUS'!V13,'09-ISO-Kiszonka-DZIĘGIELEWSKA'!V13,'09-ISO-Kiszonka-KUCZYŃSKI'!V13,'09-ISO-Kiszonka-PUCIŁOWSKI'!V13,'09-ISO-Kiszonka-TODOROWSKI'!V13,'09-ISO-Kiszonka-UNIAGRO'!V13)</f>
        <v>62.42857142857143</v>
      </c>
      <c r="K10" s="216">
        <f t="shared" si="0"/>
        <v>33226</v>
      </c>
    </row>
    <row r="11" spans="2:11" ht="20.25">
      <c r="B11" s="225" t="s">
        <v>198</v>
      </c>
      <c r="C11" s="215">
        <f>'PLONY-POLSKA PÓŁNOCNA'!H11</f>
        <v>17.07050450020904</v>
      </c>
      <c r="D11" s="213">
        <f>AVERAGE('09-ISO-Kiszonka-ANFARM'!P14,'09-ISO-Kiszonka-SUTKOWSKI'!P14,'09-ISO-Kiszonka-KRASNODĘBSKI'!P14,'09-ISO-Kiszonka-KACZYŃSKI'!P14,'09-ISO-Kiszonka-BIEBRZA'!P14,'09-ISO-Kiszonka-PACZUSKI'!P14,'09-ISO-Kiszonka-NERWIKI'!P14,'09-ISO-Kiszonka-BAŁDY'!P14,'09-ISO-Kiszonka-BUKS'!P14,'09-ISO-Kiszonka-KOLWINY'!P14,'09-ISO-Kiszonka-GAJ'!P14,'09-ISO-Kiszonka-STEC'!P14,'09-ISO-Kiszonka-BAŁUCH'!P14,'09-ISO-Kiszonka-KARWIEŃSKIE'!P14,'09-ISO-Kiszonka-DANKO'!P14,'09-ISO-Kiszonka-SOUKUP'!P14,'09-ISO-Kiszonka-CYWIŃSKI'!P14,'09-ISO-Kiszonka-WITKOWO'!P14,'09-ISO-Kiszonka-SKRODZKI'!P14,'09-ISO-Kiszonka-WIŚNIEWSKI'!P14,'09-ISO-Kiszonka-PIECZULIS'!P14,'09-ISO-Kiszonka-LITWICKI'!P14,'09-ISO-Kiszonka-OLEKSIUK'!P14,'09-ISO-Kiszonka-CHLEBUS'!P14,'09-ISO-Kiszonka-DZIĘGIELEWSKA'!P14,'09-ISO-Kiszonka-KUCZYŃSKI'!P14,'09-ISO-Kiszonka-PUCIŁOWSKI'!P14,'09-ISO-Kiszonka-TODOROWSKI'!P14,'09-ISO-Kiszonka-UNIAGRO'!P14)</f>
        <v>70.10095238095235</v>
      </c>
      <c r="E11" s="212">
        <f>AVERAGE('09-ISO-Kiszonka-ANFARM'!R14,'09-ISO-Kiszonka-SUTKOWSKI'!R14,'09-ISO-Kiszonka-KRASNODĘBSKI'!R14,'09-ISO-Kiszonka-KACZYŃSKI'!R14,'09-ISO-Kiszonka-BIEBRZA'!R14,'09-ISO-Kiszonka-PACZUSKI'!R14,'09-ISO-Kiszonka-NERWIKI'!R14,'09-ISO-Kiszonka-BAŁDY'!R14,'09-ISO-Kiszonka-BUKS'!R14,'09-ISO-Kiszonka-KOLWINY'!R14,'09-ISO-Kiszonka-GAJ'!R14,'09-ISO-Kiszonka-STEC'!R14,'09-ISO-Kiszonka-BAŁUCH'!R14,'09-ISO-Kiszonka-KARWIEŃSKIE'!R14,'09-ISO-Kiszonka-DANKO'!R14,'09-ISO-Kiszonka-SOUKUP'!R14,'09-ISO-Kiszonka-CYWIŃSKI'!R14,'09-ISO-Kiszonka-WITKOWO'!R14,'09-ISO-Kiszonka-SKRODZKI'!R14,'09-ISO-Kiszonka-WIŚNIEWSKI'!R14,'09-ISO-Kiszonka-PIECZULIS'!R14,'09-ISO-Kiszonka-LITWICKI'!R14,'09-ISO-Kiszonka-OLEKSIUK'!R14,'09-ISO-Kiszonka-CHLEBUS'!R14,'09-ISO-Kiszonka-DZIĘGIELEWSKA'!R14,'09-ISO-Kiszonka-KUCZYŃSKI'!R14,'09-ISO-Kiszonka-PUCIŁOWSKI'!R14,'09-ISO-Kiszonka-TODOROWSKI'!R14,'09-ISO-Kiszonka-UNIAGRO'!R14)</f>
        <v>14134.517877478376</v>
      </c>
      <c r="F11" s="212">
        <f>AVERAGE('09-ISO-Kiszonka-ANFARM'!T14,'09-ISO-Kiszonka-SUTKOWSKI'!T14,'09-ISO-Kiszonka-KRASNODĘBSKI'!T14,'09-ISO-Kiszonka-KACZYŃSKI'!T14,'09-ISO-Kiszonka-BIEBRZA'!T14,'09-ISO-Kiszonka-PACZUSKI'!T14,'09-ISO-Kiszonka-NERWIKI'!T14,'09-ISO-Kiszonka-BAŁDY'!T14,'09-ISO-Kiszonka-BUKS'!T14,'09-ISO-Kiszonka-KOLWINY'!T14,'09-ISO-Kiszonka-GAJ'!T14,'09-ISO-Kiszonka-STEC'!T14,'09-ISO-Kiszonka-BAŁUCH'!T14,'09-ISO-Kiszonka-KARWIEŃSKIE'!T14,'09-ISO-Kiszonka-DANKO'!T14,'09-ISO-Kiszonka-SOUKUP'!T14,'09-ISO-Kiszonka-CYWIŃSKI'!T14,'09-ISO-Kiszonka-WITKOWO'!T14,'09-ISO-Kiszonka-SKRODZKI'!T14,'09-ISO-Kiszonka-WIŚNIEWSKI'!T14,'09-ISO-Kiszonka-PIECZULIS'!T14,'09-ISO-Kiszonka-LITWICKI'!T14,'09-ISO-Kiszonka-OLEKSIUK'!T14,'09-ISO-Kiszonka-CHLEBUS'!T14,'09-ISO-Kiszonka-DZIĘGIELEWSKA'!T14,'09-ISO-Kiszonka-KUCZYŃSKI'!T14,'09-ISO-Kiszonka-PUCIŁOWSKI'!T14,'09-ISO-Kiszonka-TODOROWSKI'!T14,'09-ISO-Kiszonka-UNIAGRO'!T14)</f>
        <v>12478.300740734368</v>
      </c>
      <c r="G11" s="213">
        <f>AVERAGE('09-ISO-Kiszonka-ANFARM'!W14,'09-ISO-Kiszonka-SUTKOWSKI'!W14,'09-ISO-Kiszonka-KRASNODĘBSKI'!W14,'09-ISO-Kiszonka-KACZYŃSKI'!W14,'09-ISO-Kiszonka-BIEBRZA'!W14,'09-ISO-Kiszonka-PACZUSKI'!W14,'09-ISO-Kiszonka-NERWIKI'!W14,'09-ISO-Kiszonka-BAŁDY'!W14,'09-ISO-Kiszonka-BUKS'!W14,'09-ISO-Kiszonka-KOLWINY'!W14,'09-ISO-Kiszonka-GAJ'!W14,'09-ISO-Kiszonka-STEC'!W14,'09-ISO-Kiszonka-BAŁUCH'!W14,'09-ISO-Kiszonka-KARWIEŃSKIE'!W14,'09-ISO-Kiszonka-DANKO'!W14,'09-ISO-Kiszonka-SOUKUP'!W14,'09-ISO-Kiszonka-CYWIŃSKI'!W14,'09-ISO-Kiszonka-WITKOWO'!W14,'09-ISO-Kiszonka-SKRODZKI'!W14,'09-ISO-Kiszonka-WIŚNIEWSKI'!W14,'09-ISO-Kiszonka-PIECZULIS'!W14,'09-ISO-Kiszonka-LITWICKI'!W14,'09-ISO-Kiszonka-OLEKSIUK'!W14,'09-ISO-Kiszonka-CHLEBUS'!W14,'09-ISO-Kiszonka-DZIĘGIELEWSKA'!W14,'09-ISO-Kiszonka-KUCZYŃSKI'!W14,'09-ISO-Kiszonka-PUCIŁOWSKI'!W14,'09-ISO-Kiszonka-TODOROWSKI'!W14,'09-ISO-Kiszonka-UNIAGRO'!W14)</f>
        <v>31.050952380952378</v>
      </c>
      <c r="H11" s="213">
        <f>AVERAGE('09-ISO-Kiszonka-ANFARM'!X14,'09-ISO-Kiszonka-SUTKOWSKI'!X14,'09-ISO-Kiszonka-KRASNODĘBSKI'!X14,'09-ISO-Kiszonka-KACZYŃSKI'!X14,'09-ISO-Kiszonka-BIEBRZA'!X14,'09-ISO-Kiszonka-PACZUSKI'!X14,'09-ISO-Kiszonka-NERWIKI'!X14,'09-ISO-Kiszonka-BAŁDY'!X14,'09-ISO-Kiszonka-BUKS'!X14,'09-ISO-Kiszonka-KOLWINY'!X14,'09-ISO-Kiszonka-GAJ'!X14,'09-ISO-Kiszonka-STEC'!X14,'09-ISO-Kiszonka-BAŁUCH'!X14,'09-ISO-Kiszonka-KARWIEŃSKIE'!X14,'09-ISO-Kiszonka-DANKO'!X14,'09-ISO-Kiszonka-SOUKUP'!X14,'09-ISO-Kiszonka-CYWIŃSKI'!X14,'09-ISO-Kiszonka-WITKOWO'!X14,'09-ISO-Kiszonka-SKRODZKI'!X14,'09-ISO-Kiszonka-WIŚNIEWSKI'!X14,'09-ISO-Kiszonka-PIECZULIS'!X14,'09-ISO-Kiszonka-LITWICKI'!X14,'09-ISO-Kiszonka-OLEKSIUK'!X14,'09-ISO-Kiszonka-CHLEBUS'!X14,'09-ISO-Kiszonka-DZIĘGIELEWSKA'!X14,'09-ISO-Kiszonka-KUCZYŃSKI'!X14,'09-ISO-Kiszonka-PUCIŁOWSKI'!X14,'09-ISO-Kiszonka-TODOROWSKI'!X14,'09-ISO-Kiszonka-UNIAGRO'!X14)</f>
        <v>41.08046885899135</v>
      </c>
      <c r="I11" s="213">
        <f>AVERAGE('09-ISO-Kiszonka-ANFARM'!U14,'09-ISO-Kiszonka-SUTKOWSKI'!U14,'09-ISO-Kiszonka-KRASNODĘBSKI'!U14,'09-ISO-Kiszonka-KACZYŃSKI'!U14,'09-ISO-Kiszonka-BIEBRZA'!U14,'09-ISO-Kiszonka-PACZUSKI'!U14,'09-ISO-Kiszonka-NERWIKI'!U14,'09-ISO-Kiszonka-BAŁDY'!U14,'09-ISO-Kiszonka-BUKS'!U14,'09-ISO-Kiszonka-KOLWINY'!U14,'09-ISO-Kiszonka-GAJ'!U14,'09-ISO-Kiszonka-STEC'!U14,'09-ISO-Kiszonka-BAŁUCH'!U14,'09-ISO-Kiszonka-KARWIEŃSKIE'!U14,'09-ISO-Kiszonka-DANKO'!U14,'09-ISO-Kiszonka-SOUKUP'!U14,'09-ISO-Kiszonka-CYWIŃSKI'!U14,'09-ISO-Kiszonka-WITKOWO'!U14,'09-ISO-Kiszonka-SKRODZKI'!U14,'09-ISO-Kiszonka-WIŚNIEWSKI'!U14,'09-ISO-Kiszonka-PIECZULIS'!U14,'09-ISO-Kiszonka-LITWICKI'!U14,'09-ISO-Kiszonka-OLEKSIUK'!U14,'09-ISO-Kiszonka-CHLEBUS'!U14,'09-ISO-Kiszonka-DZIĘGIELEWSKA'!U14,'09-ISO-Kiszonka-KUCZYŃSKI'!U14,'09-ISO-Kiszonka-PUCIŁOWSKI'!U14,'09-ISO-Kiszonka-TODOROWSKI'!U14,'09-ISO-Kiszonka-UNIAGRO'!U14)</f>
        <v>43.095238095238095</v>
      </c>
      <c r="J11" s="213">
        <f>AVERAGE('09-ISO-Kiszonka-ANFARM'!V14,'09-ISO-Kiszonka-SUTKOWSKI'!V14,'09-ISO-Kiszonka-KRASNODĘBSKI'!V14,'09-ISO-Kiszonka-KACZYŃSKI'!V14,'09-ISO-Kiszonka-BIEBRZA'!V14,'09-ISO-Kiszonka-PACZUSKI'!V14,'09-ISO-Kiszonka-NERWIKI'!V14,'09-ISO-Kiszonka-BAŁDY'!V14,'09-ISO-Kiszonka-BUKS'!V14,'09-ISO-Kiszonka-KOLWINY'!V14,'09-ISO-Kiszonka-GAJ'!V14,'09-ISO-Kiszonka-STEC'!V14,'09-ISO-Kiszonka-BAŁUCH'!V14,'09-ISO-Kiszonka-KARWIEŃSKIE'!V14,'09-ISO-Kiszonka-DANKO'!V14,'09-ISO-Kiszonka-SOUKUP'!V14,'09-ISO-Kiszonka-CYWIŃSKI'!V14,'09-ISO-Kiszonka-WITKOWO'!V14,'09-ISO-Kiszonka-SKRODZKI'!V14,'09-ISO-Kiszonka-WIŚNIEWSKI'!V14,'09-ISO-Kiszonka-PIECZULIS'!V14,'09-ISO-Kiszonka-LITWICKI'!V14,'09-ISO-Kiszonka-OLEKSIUK'!V14,'09-ISO-Kiszonka-CHLEBUS'!V14,'09-ISO-Kiszonka-DZIĘGIELEWSKA'!V14,'09-ISO-Kiszonka-KUCZYŃSKI'!V14,'09-ISO-Kiszonka-PUCIŁOWSKI'!V14,'09-ISO-Kiszonka-TODOROWSKI'!V14,'09-ISO-Kiszonka-UNIAGRO'!V14)</f>
        <v>62.666666666666664</v>
      </c>
      <c r="K11" s="216">
        <f t="shared" si="0"/>
        <v>32124</v>
      </c>
    </row>
    <row r="12" spans="2:11" ht="20.25">
      <c r="B12" s="225" t="s">
        <v>199</v>
      </c>
      <c r="C12" s="215">
        <f>'PLONY-POLSKA PÓŁNOCNA'!H12</f>
        <v>15.368048096704124</v>
      </c>
      <c r="D12" s="213">
        <f>AVERAGE('09-ISO-Kiszonka-ANFARM'!P15,'09-ISO-Kiszonka-SUTKOWSKI'!P15,'09-ISO-Kiszonka-KRASNODĘBSKI'!P15,'09-ISO-Kiszonka-KACZYŃSKI'!P15,'09-ISO-Kiszonka-BIEBRZA'!P15,'09-ISO-Kiszonka-PACZUSKI'!P15,'09-ISO-Kiszonka-NERWIKI'!P15,'09-ISO-Kiszonka-BAŁDY'!P15,'09-ISO-Kiszonka-BUKS'!P15,'09-ISO-Kiszonka-KOLWINY'!P15,'09-ISO-Kiszonka-GAJ'!P15,'09-ISO-Kiszonka-STEC'!P15,'09-ISO-Kiszonka-BAŁUCH'!P15,'09-ISO-Kiszonka-KARWIEŃSKIE'!P15,'09-ISO-Kiszonka-DANKO'!P15,'09-ISO-Kiszonka-SOUKUP'!P15,'09-ISO-Kiszonka-CYWIŃSKI'!P15,'09-ISO-Kiszonka-WITKOWO'!P15,'09-ISO-Kiszonka-SKRODZKI'!P15,'09-ISO-Kiszonka-WIŚNIEWSKI'!P15,'09-ISO-Kiszonka-PIECZULIS'!P15,'09-ISO-Kiszonka-LITWICKI'!P15,'09-ISO-Kiszonka-OLEKSIUK'!P15,'09-ISO-Kiszonka-CHLEBUS'!P15,'09-ISO-Kiszonka-DZIĘGIELEWSKA'!P15,'09-ISO-Kiszonka-KUCZYŃSKI'!P15,'09-ISO-Kiszonka-PUCIŁOWSKI'!P15,'09-ISO-Kiszonka-TODOROWSKI'!P15,'09-ISO-Kiszonka-UNIAGRO'!P15)</f>
        <v>66.374</v>
      </c>
      <c r="E12" s="212">
        <f>AVERAGE('09-ISO-Kiszonka-ANFARM'!R15,'09-ISO-Kiszonka-SUTKOWSKI'!R15,'09-ISO-Kiszonka-KRASNODĘBSKI'!R15,'09-ISO-Kiszonka-KACZYŃSKI'!R15,'09-ISO-Kiszonka-BIEBRZA'!R15,'09-ISO-Kiszonka-PACZUSKI'!R15,'09-ISO-Kiszonka-NERWIKI'!R15,'09-ISO-Kiszonka-BAŁDY'!R15,'09-ISO-Kiszonka-BUKS'!R15,'09-ISO-Kiszonka-KOLWINY'!R15,'09-ISO-Kiszonka-GAJ'!R15,'09-ISO-Kiszonka-STEC'!R15,'09-ISO-Kiszonka-BAŁUCH'!R15,'09-ISO-Kiszonka-KARWIEŃSKIE'!R15,'09-ISO-Kiszonka-DANKO'!R15,'09-ISO-Kiszonka-SOUKUP'!R15,'09-ISO-Kiszonka-CYWIŃSKI'!R15,'09-ISO-Kiszonka-WITKOWO'!R15,'09-ISO-Kiszonka-SKRODZKI'!R15,'09-ISO-Kiszonka-WIŚNIEWSKI'!R15,'09-ISO-Kiszonka-PIECZULIS'!R15,'09-ISO-Kiszonka-LITWICKI'!R15,'09-ISO-Kiszonka-OLEKSIUK'!R15,'09-ISO-Kiszonka-CHLEBUS'!R15,'09-ISO-Kiszonka-DZIĘGIELEWSKA'!R15,'09-ISO-Kiszonka-KUCZYŃSKI'!R15,'09-ISO-Kiszonka-PUCIŁOWSKI'!R15,'09-ISO-Kiszonka-TODOROWSKI'!R15,'09-ISO-Kiszonka-UNIAGRO'!R15)</f>
        <v>12481.93175166612</v>
      </c>
      <c r="F12" s="212">
        <f>AVERAGE('09-ISO-Kiszonka-ANFARM'!T15,'09-ISO-Kiszonka-SUTKOWSKI'!T15,'09-ISO-Kiszonka-KRASNODĘBSKI'!T15,'09-ISO-Kiszonka-KACZYŃSKI'!T15,'09-ISO-Kiszonka-BIEBRZA'!T15,'09-ISO-Kiszonka-PACZUSKI'!T15,'09-ISO-Kiszonka-NERWIKI'!T15,'09-ISO-Kiszonka-BAŁDY'!T15,'09-ISO-Kiszonka-BUKS'!T15,'09-ISO-Kiszonka-KOLWINY'!T15,'09-ISO-Kiszonka-GAJ'!T15,'09-ISO-Kiszonka-STEC'!T15,'09-ISO-Kiszonka-BAŁUCH'!T15,'09-ISO-Kiszonka-KARWIEŃSKIE'!T15,'09-ISO-Kiszonka-DANKO'!T15,'09-ISO-Kiszonka-SOUKUP'!T15,'09-ISO-Kiszonka-CYWIŃSKI'!T15,'09-ISO-Kiszonka-WITKOWO'!T15,'09-ISO-Kiszonka-SKRODZKI'!T15,'09-ISO-Kiszonka-WIŚNIEWSKI'!T15,'09-ISO-Kiszonka-PIECZULIS'!T15,'09-ISO-Kiszonka-LITWICKI'!T15,'09-ISO-Kiszonka-OLEKSIUK'!T15,'09-ISO-Kiszonka-CHLEBUS'!T15,'09-ISO-Kiszonka-DZIĘGIELEWSKA'!T15,'09-ISO-Kiszonka-KUCZYŃSKI'!T15,'09-ISO-Kiszonka-PUCIŁOWSKI'!T15,'09-ISO-Kiszonka-TODOROWSKI'!T15,'09-ISO-Kiszonka-UNIAGRO'!T15)</f>
        <v>10898.86613316203</v>
      </c>
      <c r="G12" s="213">
        <f>AVERAGE('09-ISO-Kiszonka-ANFARM'!W15,'09-ISO-Kiszonka-SUTKOWSKI'!W15,'09-ISO-Kiszonka-KRASNODĘBSKI'!W15,'09-ISO-Kiszonka-KACZYŃSKI'!W15,'09-ISO-Kiszonka-BIEBRZA'!W15,'09-ISO-Kiszonka-PACZUSKI'!W15,'09-ISO-Kiszonka-NERWIKI'!W15,'09-ISO-Kiszonka-BAŁDY'!W15,'09-ISO-Kiszonka-BUKS'!W15,'09-ISO-Kiszonka-KOLWINY'!W15,'09-ISO-Kiszonka-GAJ'!W15,'09-ISO-Kiszonka-STEC'!W15,'09-ISO-Kiszonka-BAŁUCH'!W15,'09-ISO-Kiszonka-KARWIEŃSKIE'!W15,'09-ISO-Kiszonka-DANKO'!W15,'09-ISO-Kiszonka-SOUKUP'!W15,'09-ISO-Kiszonka-CYWIŃSKI'!W15,'09-ISO-Kiszonka-WITKOWO'!W15,'09-ISO-Kiszonka-SKRODZKI'!W15,'09-ISO-Kiszonka-WIŚNIEWSKI'!W15,'09-ISO-Kiszonka-PIECZULIS'!W15,'09-ISO-Kiszonka-LITWICKI'!W15,'09-ISO-Kiszonka-OLEKSIUK'!W15,'09-ISO-Kiszonka-CHLEBUS'!W15,'09-ISO-Kiszonka-DZIĘGIELEWSKA'!W15,'09-ISO-Kiszonka-KUCZYŃSKI'!W15,'09-ISO-Kiszonka-PUCIŁOWSKI'!W15,'09-ISO-Kiszonka-TODOROWSKI'!W15,'09-ISO-Kiszonka-UNIAGRO'!W15)</f>
        <v>29.159999999999997</v>
      </c>
      <c r="H12" s="213">
        <f>AVERAGE('09-ISO-Kiszonka-ANFARM'!X15,'09-ISO-Kiszonka-SUTKOWSKI'!X15,'09-ISO-Kiszonka-KRASNODĘBSKI'!X15,'09-ISO-Kiszonka-KACZYŃSKI'!X15,'09-ISO-Kiszonka-BIEBRZA'!X15,'09-ISO-Kiszonka-PACZUSKI'!X15,'09-ISO-Kiszonka-NERWIKI'!X15,'09-ISO-Kiszonka-BAŁDY'!X15,'09-ISO-Kiszonka-BUKS'!X15,'09-ISO-Kiszonka-KOLWINY'!X15,'09-ISO-Kiszonka-GAJ'!X15,'09-ISO-Kiszonka-STEC'!X15,'09-ISO-Kiszonka-BAŁUCH'!X15,'09-ISO-Kiszonka-KARWIEŃSKIE'!X15,'09-ISO-Kiszonka-DANKO'!X15,'09-ISO-Kiszonka-SOUKUP'!X15,'09-ISO-Kiszonka-CYWIŃSKI'!X15,'09-ISO-Kiszonka-WITKOWO'!X15,'09-ISO-Kiszonka-SKRODZKI'!X15,'09-ISO-Kiszonka-WIŚNIEWSKI'!X15,'09-ISO-Kiszonka-PIECZULIS'!X15,'09-ISO-Kiszonka-LITWICKI'!X15,'09-ISO-Kiszonka-OLEKSIUK'!X15,'09-ISO-Kiszonka-CHLEBUS'!X15,'09-ISO-Kiszonka-DZIĘGIELEWSKA'!X15,'09-ISO-Kiszonka-KUCZYŃSKI'!X15,'09-ISO-Kiszonka-PUCIŁOWSKI'!X15,'09-ISO-Kiszonka-TODOROWSKI'!X15,'09-ISO-Kiszonka-UNIAGRO'!X15)</f>
        <v>45.0270393371582</v>
      </c>
      <c r="I12" s="213">
        <f>AVERAGE('09-ISO-Kiszonka-ANFARM'!U15,'09-ISO-Kiszonka-SUTKOWSKI'!U15,'09-ISO-Kiszonka-KRASNODĘBSKI'!U15,'09-ISO-Kiszonka-KACZYŃSKI'!U15,'09-ISO-Kiszonka-BIEBRZA'!U15,'09-ISO-Kiszonka-PACZUSKI'!U15,'09-ISO-Kiszonka-NERWIKI'!U15,'09-ISO-Kiszonka-BAŁDY'!U15,'09-ISO-Kiszonka-BUKS'!U15,'09-ISO-Kiszonka-KOLWINY'!U15,'09-ISO-Kiszonka-GAJ'!U15,'09-ISO-Kiszonka-STEC'!U15,'09-ISO-Kiszonka-BAŁUCH'!U15,'09-ISO-Kiszonka-KARWIEŃSKIE'!U15,'09-ISO-Kiszonka-DANKO'!U15,'09-ISO-Kiszonka-SOUKUP'!U15,'09-ISO-Kiszonka-CYWIŃSKI'!U15,'09-ISO-Kiszonka-WITKOWO'!U15,'09-ISO-Kiszonka-SKRODZKI'!U15,'09-ISO-Kiszonka-WIŚNIEWSKI'!U15,'09-ISO-Kiszonka-PIECZULIS'!U15,'09-ISO-Kiszonka-LITWICKI'!U15,'09-ISO-Kiszonka-OLEKSIUK'!U15,'09-ISO-Kiszonka-CHLEBUS'!U15,'09-ISO-Kiszonka-DZIĘGIELEWSKA'!U15,'09-ISO-Kiszonka-KUCZYŃSKI'!U15,'09-ISO-Kiszonka-PUCIŁOWSKI'!U15,'09-ISO-Kiszonka-TODOROWSKI'!U15,'09-ISO-Kiszonka-UNIAGRO'!U15)</f>
        <v>43.3</v>
      </c>
      <c r="J12" s="213">
        <f>AVERAGE('09-ISO-Kiszonka-ANFARM'!V15,'09-ISO-Kiszonka-SUTKOWSKI'!V15,'09-ISO-Kiszonka-KRASNODĘBSKI'!V15,'09-ISO-Kiszonka-KACZYŃSKI'!V15,'09-ISO-Kiszonka-BIEBRZA'!V15,'09-ISO-Kiszonka-PACZUSKI'!V15,'09-ISO-Kiszonka-NERWIKI'!V15,'09-ISO-Kiszonka-BAŁDY'!V15,'09-ISO-Kiszonka-BUKS'!V15,'09-ISO-Kiszonka-KOLWINY'!V15,'09-ISO-Kiszonka-GAJ'!V15,'09-ISO-Kiszonka-STEC'!V15,'09-ISO-Kiszonka-BAŁUCH'!V15,'09-ISO-Kiszonka-KARWIEŃSKIE'!V15,'09-ISO-Kiszonka-DANKO'!V15,'09-ISO-Kiszonka-SOUKUP'!V15,'09-ISO-Kiszonka-CYWIŃSKI'!V15,'09-ISO-Kiszonka-WITKOWO'!V15,'09-ISO-Kiszonka-SKRODZKI'!V15,'09-ISO-Kiszonka-WIŚNIEWSKI'!V15,'09-ISO-Kiszonka-PIECZULIS'!V15,'09-ISO-Kiszonka-LITWICKI'!V15,'09-ISO-Kiszonka-OLEKSIUK'!V15,'09-ISO-Kiszonka-CHLEBUS'!V15,'09-ISO-Kiszonka-DZIĘGIELEWSKA'!V15,'09-ISO-Kiszonka-KUCZYŃSKI'!V15,'09-ISO-Kiszonka-PUCIŁOWSKI'!V15,'09-ISO-Kiszonka-TODOROWSKI'!V15,'09-ISO-Kiszonka-UNIAGRO'!V15)</f>
        <v>61.9</v>
      </c>
      <c r="K12" s="216">
        <f t="shared" si="0"/>
        <v>28368</v>
      </c>
    </row>
    <row r="13" spans="2:11" ht="20.25">
      <c r="B13" s="222" t="s">
        <v>173</v>
      </c>
      <c r="C13" s="174">
        <f>'PLONY-POLSKA PÓŁNOCNA'!H13</f>
        <v>16.64365840034208</v>
      </c>
      <c r="D13" s="123">
        <f>AVERAGE('09-ISO-Kiszonka-ANFARM'!P16,'09-ISO-Kiszonka-SUTKOWSKI'!P16,'09-ISO-Kiszonka-KRASNODĘBSKI'!P16,'09-ISO-Kiszonka-KACZYŃSKI'!P16,'09-ISO-Kiszonka-BIEBRZA'!P16,'09-ISO-Kiszonka-PACZUSKI'!P16,'09-ISO-Kiszonka-NERWIKI'!P16,'09-ISO-Kiszonka-BAŁDY'!P16,'09-ISO-Kiszonka-BUKS'!P16,'09-ISO-Kiszonka-KOLWINY'!P16,'09-ISO-Kiszonka-GAJ'!P16,'09-ISO-Kiszonka-STEC'!P16,'09-ISO-Kiszonka-BAŁUCH'!P16,'09-ISO-Kiszonka-KARWIEŃSKIE'!P16,'09-ISO-Kiszonka-DANKO'!P16,'09-ISO-Kiszonka-SOUKUP'!P16,'09-ISO-Kiszonka-CYWIŃSKI'!P16,'09-ISO-Kiszonka-WITKOWO'!P16,'09-ISO-Kiszonka-SKRODZKI'!P16,'09-ISO-Kiszonka-WIŚNIEWSKI'!P16,'09-ISO-Kiszonka-PIECZULIS'!P16,'09-ISO-Kiszonka-LITWICKI'!P16,'09-ISO-Kiszonka-OLEKSIUK'!P16,'09-ISO-Kiszonka-CHLEBUS'!P16,'09-ISO-Kiszonka-DZIĘGIELEWSKA'!P16,'09-ISO-Kiszonka-KUCZYŃSKI'!P16,'09-ISO-Kiszonka-PUCIŁOWSKI'!P16,'09-ISO-Kiszonka-TODOROWSKI'!P16,'09-ISO-Kiszonka-UNIAGRO'!P16)</f>
        <v>67.76192307692307</v>
      </c>
      <c r="E13" s="122">
        <f>AVERAGE('09-ISO-Kiszonka-ANFARM'!R16,'09-ISO-Kiszonka-SUTKOWSKI'!R16,'09-ISO-Kiszonka-KRASNODĘBSKI'!R16,'09-ISO-Kiszonka-KACZYŃSKI'!R16,'09-ISO-Kiszonka-BIEBRZA'!R16,'09-ISO-Kiszonka-PACZUSKI'!R16,'09-ISO-Kiszonka-NERWIKI'!R16,'09-ISO-Kiszonka-BAŁDY'!R16,'09-ISO-Kiszonka-BUKS'!R16,'09-ISO-Kiszonka-KOLWINY'!R16,'09-ISO-Kiszonka-GAJ'!R16,'09-ISO-Kiszonka-STEC'!R16,'09-ISO-Kiszonka-BAŁUCH'!R16,'09-ISO-Kiszonka-KARWIEŃSKIE'!R16,'09-ISO-Kiszonka-DANKO'!R16,'09-ISO-Kiszonka-SOUKUP'!R16,'09-ISO-Kiszonka-CYWIŃSKI'!R16,'09-ISO-Kiszonka-WITKOWO'!R16,'09-ISO-Kiszonka-SKRODZKI'!R16,'09-ISO-Kiszonka-WIŚNIEWSKI'!R16,'09-ISO-Kiszonka-PIECZULIS'!R16,'09-ISO-Kiszonka-LITWICKI'!R16,'09-ISO-Kiszonka-OLEKSIUK'!R16,'09-ISO-Kiszonka-CHLEBUS'!R16,'09-ISO-Kiszonka-DZIĘGIELEWSKA'!R16,'09-ISO-Kiszonka-KUCZYŃSKI'!R16,'09-ISO-Kiszonka-PUCIŁOWSKI'!R16,'09-ISO-Kiszonka-TODOROWSKI'!R16,'09-ISO-Kiszonka-UNIAGRO'!R16)</f>
        <v>13434.12726264707</v>
      </c>
      <c r="F13" s="122">
        <f>AVERAGE('09-ISO-Kiszonka-ANFARM'!T16,'09-ISO-Kiszonka-SUTKOWSKI'!T16,'09-ISO-Kiszonka-KRASNODĘBSKI'!T16,'09-ISO-Kiszonka-KACZYŃSKI'!T16,'09-ISO-Kiszonka-BIEBRZA'!T16,'09-ISO-Kiszonka-PACZUSKI'!T16,'09-ISO-Kiszonka-NERWIKI'!T16,'09-ISO-Kiszonka-BAŁDY'!T16,'09-ISO-Kiszonka-BUKS'!T16,'09-ISO-Kiszonka-KOLWINY'!T16,'09-ISO-Kiszonka-GAJ'!T16,'09-ISO-Kiszonka-STEC'!T16,'09-ISO-Kiszonka-BAŁUCH'!T16,'09-ISO-Kiszonka-KARWIEŃSKIE'!T16,'09-ISO-Kiszonka-DANKO'!T16,'09-ISO-Kiszonka-SOUKUP'!T16,'09-ISO-Kiszonka-CYWIŃSKI'!T16,'09-ISO-Kiszonka-WITKOWO'!T16,'09-ISO-Kiszonka-SKRODZKI'!T16,'09-ISO-Kiszonka-WIŚNIEWSKI'!T16,'09-ISO-Kiszonka-PIECZULIS'!T16,'09-ISO-Kiszonka-LITWICKI'!T16,'09-ISO-Kiszonka-OLEKSIUK'!T16,'09-ISO-Kiszonka-CHLEBUS'!T16,'09-ISO-Kiszonka-DZIĘGIELEWSKA'!T16,'09-ISO-Kiszonka-KUCZYŃSKI'!T16,'09-ISO-Kiszonka-PUCIŁOWSKI'!T16,'09-ISO-Kiszonka-TODOROWSKI'!T16,'09-ISO-Kiszonka-UNIAGRO'!T16)</f>
        <v>11788.9050755585</v>
      </c>
      <c r="G13" s="123">
        <f>AVERAGE('09-ISO-Kiszonka-ANFARM'!W16,'09-ISO-Kiszonka-SUTKOWSKI'!W16,'09-ISO-Kiszonka-KRASNODĘBSKI'!W16,'09-ISO-Kiszonka-KACZYŃSKI'!W16,'09-ISO-Kiszonka-BIEBRZA'!W16,'09-ISO-Kiszonka-PACZUSKI'!W16,'09-ISO-Kiszonka-NERWIKI'!W16,'09-ISO-Kiszonka-BAŁDY'!W16,'09-ISO-Kiszonka-BUKS'!W16,'09-ISO-Kiszonka-KOLWINY'!W16,'09-ISO-Kiszonka-GAJ'!W16,'09-ISO-Kiszonka-STEC'!W16,'09-ISO-Kiszonka-BAŁUCH'!W16,'09-ISO-Kiszonka-KARWIEŃSKIE'!W16,'09-ISO-Kiszonka-DANKO'!W16,'09-ISO-Kiszonka-SOUKUP'!W16,'09-ISO-Kiszonka-CYWIŃSKI'!W16,'09-ISO-Kiszonka-WITKOWO'!W16,'09-ISO-Kiszonka-SKRODZKI'!W16,'09-ISO-Kiszonka-WIŚNIEWSKI'!W16,'09-ISO-Kiszonka-PIECZULIS'!W16,'09-ISO-Kiszonka-LITWICKI'!W16,'09-ISO-Kiszonka-OLEKSIUK'!W16,'09-ISO-Kiszonka-CHLEBUS'!W16,'09-ISO-Kiszonka-DZIĘGIELEWSKA'!W16,'09-ISO-Kiszonka-KUCZYŃSKI'!W16,'09-ISO-Kiszonka-PUCIŁOWSKI'!W16,'09-ISO-Kiszonka-TODOROWSKI'!W16,'09-ISO-Kiszonka-UNIAGRO'!W16)</f>
        <v>27.522692307692303</v>
      </c>
      <c r="H13" s="123">
        <f>AVERAGE('09-ISO-Kiszonka-ANFARM'!X16,'09-ISO-Kiszonka-SUTKOWSKI'!X16,'09-ISO-Kiszonka-KRASNODĘBSKI'!X16,'09-ISO-Kiszonka-KACZYŃSKI'!X16,'09-ISO-Kiszonka-BIEBRZA'!X16,'09-ISO-Kiszonka-PACZUSKI'!X16,'09-ISO-Kiszonka-NERWIKI'!X16,'09-ISO-Kiszonka-BAŁDY'!X16,'09-ISO-Kiszonka-BUKS'!X16,'09-ISO-Kiszonka-KOLWINY'!X16,'09-ISO-Kiszonka-GAJ'!X16,'09-ISO-Kiszonka-STEC'!X16,'09-ISO-Kiszonka-BAŁUCH'!X16,'09-ISO-Kiszonka-KARWIEŃSKIE'!X16,'09-ISO-Kiszonka-DANKO'!X16,'09-ISO-Kiszonka-SOUKUP'!X16,'09-ISO-Kiszonka-CYWIŃSKI'!X16,'09-ISO-Kiszonka-WITKOWO'!X16,'09-ISO-Kiszonka-SKRODZKI'!X16,'09-ISO-Kiszonka-WIŚNIEWSKI'!X16,'09-ISO-Kiszonka-PIECZULIS'!X16,'09-ISO-Kiszonka-LITWICKI'!X16,'09-ISO-Kiszonka-OLEKSIUK'!X16,'09-ISO-Kiszonka-CHLEBUS'!X16,'09-ISO-Kiszonka-DZIĘGIELEWSKA'!X16,'09-ISO-Kiszonka-KUCZYŃSKI'!X16,'09-ISO-Kiszonka-PUCIŁOWSKI'!X16,'09-ISO-Kiszonka-TODOROWSKI'!X16,'09-ISO-Kiszonka-UNIAGRO'!X16)</f>
        <v>43.956179692195015</v>
      </c>
      <c r="I13" s="123">
        <f>AVERAGE('09-ISO-Kiszonka-ANFARM'!U16,'09-ISO-Kiszonka-SUTKOWSKI'!U16,'09-ISO-Kiszonka-KRASNODĘBSKI'!U16,'09-ISO-Kiszonka-KACZYŃSKI'!U16,'09-ISO-Kiszonka-BIEBRZA'!U16,'09-ISO-Kiszonka-PACZUSKI'!U16,'09-ISO-Kiszonka-NERWIKI'!U16,'09-ISO-Kiszonka-BAŁDY'!U16,'09-ISO-Kiszonka-BUKS'!U16,'09-ISO-Kiszonka-KOLWINY'!U16,'09-ISO-Kiszonka-GAJ'!U16,'09-ISO-Kiszonka-STEC'!U16,'09-ISO-Kiszonka-BAŁUCH'!U16,'09-ISO-Kiszonka-KARWIEŃSKIE'!U16,'09-ISO-Kiszonka-DANKO'!U16,'09-ISO-Kiszonka-SOUKUP'!U16,'09-ISO-Kiszonka-CYWIŃSKI'!U16,'09-ISO-Kiszonka-WITKOWO'!U16,'09-ISO-Kiszonka-SKRODZKI'!U16,'09-ISO-Kiszonka-WIŚNIEWSKI'!U16,'09-ISO-Kiszonka-PIECZULIS'!U16,'09-ISO-Kiszonka-LITWICKI'!U16,'09-ISO-Kiszonka-OLEKSIUK'!U16,'09-ISO-Kiszonka-CHLEBUS'!U16,'09-ISO-Kiszonka-DZIĘGIELEWSKA'!U16,'09-ISO-Kiszonka-KUCZYŃSKI'!U16,'09-ISO-Kiszonka-PUCIŁOWSKI'!U16,'09-ISO-Kiszonka-TODOROWSKI'!U16,'09-ISO-Kiszonka-UNIAGRO'!U16)</f>
        <v>39.80769230769231</v>
      </c>
      <c r="J13" s="123">
        <f>AVERAGE('09-ISO-Kiszonka-ANFARM'!V16,'09-ISO-Kiszonka-SUTKOWSKI'!V16,'09-ISO-Kiszonka-KRASNODĘBSKI'!V16,'09-ISO-Kiszonka-KACZYŃSKI'!V16,'09-ISO-Kiszonka-BIEBRZA'!V16,'09-ISO-Kiszonka-PACZUSKI'!V16,'09-ISO-Kiszonka-NERWIKI'!V16,'09-ISO-Kiszonka-BAŁDY'!V16,'09-ISO-Kiszonka-BUKS'!V16,'09-ISO-Kiszonka-KOLWINY'!V16,'09-ISO-Kiszonka-GAJ'!V16,'09-ISO-Kiszonka-STEC'!V16,'09-ISO-Kiszonka-BAŁUCH'!V16,'09-ISO-Kiszonka-KARWIEŃSKIE'!V16,'09-ISO-Kiszonka-DANKO'!V16,'09-ISO-Kiszonka-SOUKUP'!V16,'09-ISO-Kiszonka-CYWIŃSKI'!V16,'09-ISO-Kiszonka-WITKOWO'!V16,'09-ISO-Kiszonka-SKRODZKI'!V16,'09-ISO-Kiszonka-WIŚNIEWSKI'!V16,'09-ISO-Kiszonka-PIECZULIS'!V16,'09-ISO-Kiszonka-LITWICKI'!V16,'09-ISO-Kiszonka-OLEKSIUK'!V16,'09-ISO-Kiszonka-CHLEBUS'!V16,'09-ISO-Kiszonka-DZIĘGIELEWSKA'!V16,'09-ISO-Kiszonka-KUCZYŃSKI'!V16,'09-ISO-Kiszonka-PUCIŁOWSKI'!V16,'09-ISO-Kiszonka-TODOROWSKI'!V16,'09-ISO-Kiszonka-UNIAGRO'!V16)</f>
        <v>60.38461538461539</v>
      </c>
      <c r="K13" s="175">
        <f t="shared" si="0"/>
        <v>30532</v>
      </c>
    </row>
    <row r="14" spans="2:11" ht="20.25">
      <c r="B14" s="222" t="s">
        <v>200</v>
      </c>
      <c r="C14" s="174">
        <f>'PLONY-POLSKA PÓŁNOCNA'!H14</f>
        <v>16.587487099598828</v>
      </c>
      <c r="D14" s="123">
        <f>AVERAGE('09-ISO-Kiszonka-ANFARM'!P18,'09-ISO-Kiszonka-SUTKOWSKI'!P18,'09-ISO-Kiszonka-KRASNODĘBSKI'!P18,'09-ISO-Kiszonka-KACZYŃSKI'!P18,'09-ISO-Kiszonka-BIEBRZA'!P18,'09-ISO-Kiszonka-PACZUSKI'!P18,'09-ISO-Kiszonka-NERWIKI'!P18,'09-ISO-Kiszonka-BAŁDY'!P18,'09-ISO-Kiszonka-BUKS'!P18,'09-ISO-Kiszonka-KOLWINY'!P18,'09-ISO-Kiszonka-GAJ'!P18,'09-ISO-Kiszonka-STEC'!P18,'09-ISO-Kiszonka-BAŁUCH'!P18,'09-ISO-Kiszonka-KARWIEŃSKIE'!P18,'09-ISO-Kiszonka-DANKO'!P18,'09-ISO-Kiszonka-SOUKUP'!P18,'09-ISO-Kiszonka-CYWIŃSKI'!P18,'09-ISO-Kiszonka-WITKOWO'!P18,'09-ISO-Kiszonka-SKRODZKI'!P18,'09-ISO-Kiszonka-WIŚNIEWSKI'!P18,'09-ISO-Kiszonka-PIECZULIS'!P18,'09-ISO-Kiszonka-LITWICKI'!P18,'09-ISO-Kiszonka-OLEKSIUK'!P18,'09-ISO-Kiszonka-CHLEBUS'!P18,'09-ISO-Kiszonka-DZIĘGIELEWSKA'!P18,'09-ISO-Kiszonka-KUCZYŃSKI'!P18,'09-ISO-Kiszonka-PUCIŁOWSKI'!P18,'09-ISO-Kiszonka-TODOROWSKI'!P18,'09-ISO-Kiszonka-UNIAGRO'!P18)</f>
        <v>67.22583333333334</v>
      </c>
      <c r="E14" s="122">
        <f>AVERAGE('09-ISO-Kiszonka-ANFARM'!R18,'09-ISO-Kiszonka-SUTKOWSKI'!R18,'09-ISO-Kiszonka-KRASNODĘBSKI'!R18,'09-ISO-Kiszonka-KACZYŃSKI'!R18,'09-ISO-Kiszonka-BIEBRZA'!R18,'09-ISO-Kiszonka-PACZUSKI'!R18,'09-ISO-Kiszonka-NERWIKI'!R18,'09-ISO-Kiszonka-BAŁDY'!R18,'09-ISO-Kiszonka-BUKS'!R18,'09-ISO-Kiszonka-KOLWINY'!R18,'09-ISO-Kiszonka-GAJ'!R18,'09-ISO-Kiszonka-STEC'!R18,'09-ISO-Kiszonka-BAŁUCH'!R18,'09-ISO-Kiszonka-KARWIEŃSKIE'!R18,'09-ISO-Kiszonka-DANKO'!R18,'09-ISO-Kiszonka-SOUKUP'!R18,'09-ISO-Kiszonka-CYWIŃSKI'!R18,'09-ISO-Kiszonka-WITKOWO'!R18,'09-ISO-Kiszonka-SKRODZKI'!R18,'09-ISO-Kiszonka-WIŚNIEWSKI'!R18,'09-ISO-Kiszonka-PIECZULIS'!R18,'09-ISO-Kiszonka-LITWICKI'!R18,'09-ISO-Kiszonka-OLEKSIUK'!R18,'09-ISO-Kiszonka-CHLEBUS'!R18,'09-ISO-Kiszonka-DZIĘGIELEWSKA'!R18,'09-ISO-Kiszonka-KUCZYŃSKI'!R18,'09-ISO-Kiszonka-PUCIŁOWSKI'!R18,'09-ISO-Kiszonka-TODOROWSKI'!R18,'09-ISO-Kiszonka-UNIAGRO'!R18)</f>
        <v>13390.162561755942</v>
      </c>
      <c r="F14" s="122">
        <f>AVERAGE('09-ISO-Kiszonka-ANFARM'!T18,'09-ISO-Kiszonka-SUTKOWSKI'!T18,'09-ISO-Kiszonka-KRASNODĘBSKI'!T18,'09-ISO-Kiszonka-KACZYŃSKI'!T18,'09-ISO-Kiszonka-BIEBRZA'!T18,'09-ISO-Kiszonka-PACZUSKI'!T18,'09-ISO-Kiszonka-NERWIKI'!T18,'09-ISO-Kiszonka-BAŁDY'!T18,'09-ISO-Kiszonka-BUKS'!T18,'09-ISO-Kiszonka-KOLWINY'!T18,'09-ISO-Kiszonka-GAJ'!T18,'09-ISO-Kiszonka-STEC'!T18,'09-ISO-Kiszonka-BAŁUCH'!T18,'09-ISO-Kiszonka-KARWIEŃSKIE'!T18,'09-ISO-Kiszonka-DANKO'!T18,'09-ISO-Kiszonka-SOUKUP'!T18,'09-ISO-Kiszonka-CYWIŃSKI'!T18,'09-ISO-Kiszonka-WITKOWO'!T18,'09-ISO-Kiszonka-SKRODZKI'!T18,'09-ISO-Kiszonka-WIŚNIEWSKI'!T18,'09-ISO-Kiszonka-PIECZULIS'!T18,'09-ISO-Kiszonka-LITWICKI'!T18,'09-ISO-Kiszonka-OLEKSIUK'!T18,'09-ISO-Kiszonka-CHLEBUS'!T18,'09-ISO-Kiszonka-DZIĘGIELEWSKA'!T18,'09-ISO-Kiszonka-KUCZYŃSKI'!T18,'09-ISO-Kiszonka-PUCIŁOWSKI'!T18,'09-ISO-Kiszonka-TODOROWSKI'!T18,'09-ISO-Kiszonka-UNIAGRO'!T18)</f>
        <v>11756.410411513236</v>
      </c>
      <c r="G14" s="123">
        <f>AVERAGE('09-ISO-Kiszonka-ANFARM'!W18,'09-ISO-Kiszonka-SUTKOWSKI'!W18,'09-ISO-Kiszonka-KRASNODĘBSKI'!W18,'09-ISO-Kiszonka-KACZYŃSKI'!W18,'09-ISO-Kiszonka-BIEBRZA'!W18,'09-ISO-Kiszonka-PACZUSKI'!W18,'09-ISO-Kiszonka-NERWIKI'!W18,'09-ISO-Kiszonka-BAŁDY'!W18,'09-ISO-Kiszonka-BUKS'!W18,'09-ISO-Kiszonka-KOLWINY'!W18,'09-ISO-Kiszonka-GAJ'!W18,'09-ISO-Kiszonka-STEC'!W18,'09-ISO-Kiszonka-BAŁUCH'!W18,'09-ISO-Kiszonka-KARWIEŃSKIE'!W18,'09-ISO-Kiszonka-DANKO'!W18,'09-ISO-Kiszonka-SOUKUP'!W18,'09-ISO-Kiszonka-CYWIŃSKI'!W18,'09-ISO-Kiszonka-WITKOWO'!W18,'09-ISO-Kiszonka-SKRODZKI'!W18,'09-ISO-Kiszonka-WIŚNIEWSKI'!W18,'09-ISO-Kiszonka-PIECZULIS'!W18,'09-ISO-Kiszonka-LITWICKI'!W18,'09-ISO-Kiszonka-OLEKSIUK'!W18,'09-ISO-Kiszonka-CHLEBUS'!W18,'09-ISO-Kiszonka-DZIĘGIELEWSKA'!W18,'09-ISO-Kiszonka-KUCZYŃSKI'!W18,'09-ISO-Kiszonka-PUCIŁOWSKI'!W18,'09-ISO-Kiszonka-TODOROWSKI'!W18,'09-ISO-Kiszonka-UNIAGRO'!W18)</f>
        <v>26.5575</v>
      </c>
      <c r="H14" s="123">
        <f>AVERAGE('09-ISO-Kiszonka-ANFARM'!X18,'09-ISO-Kiszonka-SUTKOWSKI'!X18,'09-ISO-Kiszonka-KRASNODĘBSKI'!X18,'09-ISO-Kiszonka-KACZYŃSKI'!X18,'09-ISO-Kiszonka-BIEBRZA'!X18,'09-ISO-Kiszonka-PACZUSKI'!X18,'09-ISO-Kiszonka-NERWIKI'!X18,'09-ISO-Kiszonka-BAŁDY'!X18,'09-ISO-Kiszonka-BUKS'!X18,'09-ISO-Kiszonka-KOLWINY'!X18,'09-ISO-Kiszonka-GAJ'!X18,'09-ISO-Kiszonka-STEC'!X18,'09-ISO-Kiszonka-BAŁUCH'!X18,'09-ISO-Kiszonka-KARWIEŃSKIE'!X18,'09-ISO-Kiszonka-DANKO'!X18,'09-ISO-Kiszonka-SOUKUP'!X18,'09-ISO-Kiszonka-CYWIŃSKI'!X18,'09-ISO-Kiszonka-WITKOWO'!X18,'09-ISO-Kiszonka-SKRODZKI'!X18,'09-ISO-Kiszonka-WIŚNIEWSKI'!X18,'09-ISO-Kiszonka-PIECZULIS'!X18,'09-ISO-Kiszonka-LITWICKI'!X18,'09-ISO-Kiszonka-OLEKSIUK'!X18,'09-ISO-Kiszonka-CHLEBUS'!X18,'09-ISO-Kiszonka-DZIĘGIELEWSKA'!X18,'09-ISO-Kiszonka-KUCZYŃSKI'!X18,'09-ISO-Kiszonka-PUCIŁOWSKI'!X18,'09-ISO-Kiszonka-TODOROWSKI'!X18,'09-ISO-Kiszonka-UNIAGRO'!X18)</f>
        <v>44.63832162221272</v>
      </c>
      <c r="I14" s="123">
        <f>AVERAGE('09-ISO-Kiszonka-ANFARM'!U18,'09-ISO-Kiszonka-SUTKOWSKI'!U18,'09-ISO-Kiszonka-KRASNODĘBSKI'!U18,'09-ISO-Kiszonka-KACZYŃSKI'!U18,'09-ISO-Kiszonka-BIEBRZA'!U18,'09-ISO-Kiszonka-PACZUSKI'!U18,'09-ISO-Kiszonka-NERWIKI'!U18,'09-ISO-Kiszonka-BAŁDY'!U18,'09-ISO-Kiszonka-BUKS'!U18,'09-ISO-Kiszonka-KOLWINY'!U18,'09-ISO-Kiszonka-GAJ'!U18,'09-ISO-Kiszonka-STEC'!U18,'09-ISO-Kiszonka-BAŁUCH'!U18,'09-ISO-Kiszonka-KARWIEŃSKIE'!U18,'09-ISO-Kiszonka-DANKO'!U18,'09-ISO-Kiszonka-SOUKUP'!U18,'09-ISO-Kiszonka-CYWIŃSKI'!U18,'09-ISO-Kiszonka-WITKOWO'!U18,'09-ISO-Kiszonka-SKRODZKI'!U18,'09-ISO-Kiszonka-WIŚNIEWSKI'!U18,'09-ISO-Kiszonka-PIECZULIS'!U18,'09-ISO-Kiszonka-LITWICKI'!U18,'09-ISO-Kiszonka-OLEKSIUK'!U18,'09-ISO-Kiszonka-CHLEBUS'!U18,'09-ISO-Kiszonka-DZIĘGIELEWSKA'!U18,'09-ISO-Kiszonka-KUCZYŃSKI'!U18,'09-ISO-Kiszonka-PUCIŁOWSKI'!U18,'09-ISO-Kiszonka-TODOROWSKI'!U18,'09-ISO-Kiszonka-UNIAGRO'!U18)</f>
        <v>43.875</v>
      </c>
      <c r="J14" s="123">
        <f>AVERAGE('09-ISO-Kiszonka-ANFARM'!V18,'09-ISO-Kiszonka-SUTKOWSKI'!V18,'09-ISO-Kiszonka-KRASNODĘBSKI'!V18,'09-ISO-Kiszonka-KACZYŃSKI'!V18,'09-ISO-Kiszonka-BIEBRZA'!V18,'09-ISO-Kiszonka-PACZUSKI'!V18,'09-ISO-Kiszonka-NERWIKI'!V18,'09-ISO-Kiszonka-BAŁDY'!V18,'09-ISO-Kiszonka-BUKS'!V18,'09-ISO-Kiszonka-KOLWINY'!V18,'09-ISO-Kiszonka-GAJ'!V18,'09-ISO-Kiszonka-STEC'!V18,'09-ISO-Kiszonka-BAŁUCH'!V18,'09-ISO-Kiszonka-KARWIEŃSKIE'!V18,'09-ISO-Kiszonka-DANKO'!V18,'09-ISO-Kiszonka-SOUKUP'!V18,'09-ISO-Kiszonka-CYWIŃSKI'!V18,'09-ISO-Kiszonka-WITKOWO'!V18,'09-ISO-Kiszonka-SKRODZKI'!V18,'09-ISO-Kiszonka-WIŚNIEWSKI'!V18,'09-ISO-Kiszonka-PIECZULIS'!V18,'09-ISO-Kiszonka-LITWICKI'!V18,'09-ISO-Kiszonka-OLEKSIUK'!V18,'09-ISO-Kiszonka-CHLEBUS'!V18,'09-ISO-Kiszonka-DZIĘGIELEWSKA'!V18,'09-ISO-Kiszonka-KUCZYŃSKI'!V18,'09-ISO-Kiszonka-PUCIŁOWSKI'!V18,'09-ISO-Kiszonka-TODOROWSKI'!V18,'09-ISO-Kiszonka-UNIAGRO'!V18)</f>
        <v>61.916666666666664</v>
      </c>
      <c r="K14" s="175">
        <f t="shared" si="0"/>
        <v>30432</v>
      </c>
    </row>
    <row r="15" spans="2:11" ht="20.25">
      <c r="B15" s="222" t="s">
        <v>174</v>
      </c>
      <c r="C15" s="174">
        <f>'PLONY-POLSKA PÓŁNOCNA'!H15</f>
        <v>17.54363136631683</v>
      </c>
      <c r="D15" s="123">
        <f>AVERAGE('09-ISO-Kiszonka-ANFARM'!P19,'09-ISO-Kiszonka-SUTKOWSKI'!P19,'09-ISO-Kiszonka-KRASNODĘBSKI'!P19,'09-ISO-Kiszonka-KACZYŃSKI'!P19,'09-ISO-Kiszonka-BIEBRZA'!P19,'09-ISO-Kiszonka-PACZUSKI'!P19,'09-ISO-Kiszonka-NERWIKI'!P19,'09-ISO-Kiszonka-BAŁDY'!P19,'09-ISO-Kiszonka-BUKS'!P19,'09-ISO-Kiszonka-KOLWINY'!P19,'09-ISO-Kiszonka-GAJ'!P19,'09-ISO-Kiszonka-STEC'!P19,'09-ISO-Kiszonka-BAŁUCH'!P19,'09-ISO-Kiszonka-KARWIEŃSKIE'!P19,'09-ISO-Kiszonka-DANKO'!P19,'09-ISO-Kiszonka-SOUKUP'!P19,'09-ISO-Kiszonka-CYWIŃSKI'!P19,'09-ISO-Kiszonka-WITKOWO'!P19,'09-ISO-Kiszonka-SKRODZKI'!P19,'09-ISO-Kiszonka-WIŚNIEWSKI'!P19,'09-ISO-Kiszonka-PIECZULIS'!P19,'09-ISO-Kiszonka-LITWICKI'!P19,'09-ISO-Kiszonka-OLEKSIUK'!P19,'09-ISO-Kiszonka-CHLEBUS'!P19,'09-ISO-Kiszonka-DZIĘGIELEWSKA'!P19,'09-ISO-Kiszonka-KUCZYŃSKI'!P19,'09-ISO-Kiszonka-PUCIŁOWSKI'!P19,'09-ISO-Kiszonka-TODOROWSKI'!P19,'09-ISO-Kiszonka-UNIAGRO'!P19)</f>
        <v>65.573125</v>
      </c>
      <c r="E15" s="122">
        <f>AVERAGE('09-ISO-Kiszonka-ANFARM'!R19,'09-ISO-Kiszonka-SUTKOWSKI'!R19,'09-ISO-Kiszonka-KRASNODĘBSKI'!R19,'09-ISO-Kiszonka-KACZYŃSKI'!R19,'09-ISO-Kiszonka-BIEBRZA'!R19,'09-ISO-Kiszonka-PACZUSKI'!R19,'09-ISO-Kiszonka-NERWIKI'!R19,'09-ISO-Kiszonka-BAŁDY'!R19,'09-ISO-Kiszonka-BUKS'!R19,'09-ISO-Kiszonka-KOLWINY'!R19,'09-ISO-Kiszonka-GAJ'!R19,'09-ISO-Kiszonka-STEC'!R19,'09-ISO-Kiszonka-BAŁUCH'!R19,'09-ISO-Kiszonka-KARWIEŃSKIE'!R19,'09-ISO-Kiszonka-DANKO'!R19,'09-ISO-Kiszonka-SOUKUP'!R19,'09-ISO-Kiszonka-CYWIŃSKI'!R19,'09-ISO-Kiszonka-WITKOWO'!R19,'09-ISO-Kiszonka-SKRODZKI'!R19,'09-ISO-Kiszonka-WIŚNIEWSKI'!R19,'09-ISO-Kiszonka-PIECZULIS'!R19,'09-ISO-Kiszonka-LITWICKI'!R19,'09-ISO-Kiszonka-OLEKSIUK'!R19,'09-ISO-Kiszonka-CHLEBUS'!R19,'09-ISO-Kiszonka-DZIĘGIELEWSKA'!R19,'09-ISO-Kiszonka-KUCZYŃSKI'!R19,'09-ISO-Kiszonka-PUCIŁOWSKI'!R19,'09-ISO-Kiszonka-TODOROWSKI'!R19,'09-ISO-Kiszonka-UNIAGRO'!R19)</f>
        <v>14044.893934692756</v>
      </c>
      <c r="F15" s="122">
        <f>AVERAGE('09-ISO-Kiszonka-ANFARM'!T19,'09-ISO-Kiszonka-SUTKOWSKI'!T19,'09-ISO-Kiszonka-KRASNODĘBSKI'!T19,'09-ISO-Kiszonka-KACZYŃSKI'!T19,'09-ISO-Kiszonka-BIEBRZA'!T19,'09-ISO-Kiszonka-PACZUSKI'!T19,'09-ISO-Kiszonka-NERWIKI'!T19,'09-ISO-Kiszonka-BAŁDY'!T19,'09-ISO-Kiszonka-BUKS'!T19,'09-ISO-Kiszonka-KOLWINY'!T19,'09-ISO-Kiszonka-GAJ'!T19,'09-ISO-Kiszonka-STEC'!T19,'09-ISO-Kiszonka-BAŁUCH'!T19,'09-ISO-Kiszonka-KARWIEŃSKIE'!T19,'09-ISO-Kiszonka-DANKO'!T19,'09-ISO-Kiszonka-SOUKUP'!T19,'09-ISO-Kiszonka-CYWIŃSKI'!T19,'09-ISO-Kiszonka-WITKOWO'!T19,'09-ISO-Kiszonka-SKRODZKI'!T19,'09-ISO-Kiszonka-WIŚNIEWSKI'!T19,'09-ISO-Kiszonka-PIECZULIS'!T19,'09-ISO-Kiszonka-LITWICKI'!T19,'09-ISO-Kiszonka-OLEKSIUK'!T19,'09-ISO-Kiszonka-CHLEBUS'!T19,'09-ISO-Kiszonka-DZIĘGIELEWSKA'!T19,'09-ISO-Kiszonka-KUCZYŃSKI'!T19,'09-ISO-Kiszonka-PUCIŁOWSKI'!T19,'09-ISO-Kiszonka-TODOROWSKI'!T19,'09-ISO-Kiszonka-UNIAGRO'!T19)</f>
        <v>12270.606340219289</v>
      </c>
      <c r="G15" s="123">
        <f>AVERAGE('09-ISO-Kiszonka-ANFARM'!W19,'09-ISO-Kiszonka-SUTKOWSKI'!W19,'09-ISO-Kiszonka-KRASNODĘBSKI'!W19,'09-ISO-Kiszonka-KACZYŃSKI'!W19,'09-ISO-Kiszonka-BIEBRZA'!W19,'09-ISO-Kiszonka-PACZUSKI'!W19,'09-ISO-Kiszonka-NERWIKI'!W19,'09-ISO-Kiszonka-BAŁDY'!W19,'09-ISO-Kiszonka-BUKS'!W19,'09-ISO-Kiszonka-KOLWINY'!W19,'09-ISO-Kiszonka-GAJ'!W19,'09-ISO-Kiszonka-STEC'!W19,'09-ISO-Kiszonka-BAŁUCH'!W19,'09-ISO-Kiszonka-KARWIEŃSKIE'!W19,'09-ISO-Kiszonka-DANKO'!W19,'09-ISO-Kiszonka-SOUKUP'!W19,'09-ISO-Kiszonka-CYWIŃSKI'!W19,'09-ISO-Kiszonka-WITKOWO'!W19,'09-ISO-Kiszonka-SKRODZKI'!W19,'09-ISO-Kiszonka-WIŚNIEWSKI'!W19,'09-ISO-Kiszonka-PIECZULIS'!W19,'09-ISO-Kiszonka-LITWICKI'!W19,'09-ISO-Kiszonka-OLEKSIUK'!W19,'09-ISO-Kiszonka-CHLEBUS'!W19,'09-ISO-Kiszonka-DZIĘGIELEWSKA'!W19,'09-ISO-Kiszonka-KUCZYŃSKI'!W19,'09-ISO-Kiszonka-PUCIŁOWSKI'!W19,'09-ISO-Kiszonka-TODOROWSKI'!W19,'09-ISO-Kiszonka-UNIAGRO'!W19)</f>
        <v>26.569375</v>
      </c>
      <c r="H15" s="123">
        <f>AVERAGE('09-ISO-Kiszonka-ANFARM'!X19,'09-ISO-Kiszonka-SUTKOWSKI'!X19,'09-ISO-Kiszonka-KRASNODĘBSKI'!X19,'09-ISO-Kiszonka-KACZYŃSKI'!X19,'09-ISO-Kiszonka-BIEBRZA'!X19,'09-ISO-Kiszonka-PACZUSKI'!X19,'09-ISO-Kiszonka-NERWIKI'!X19,'09-ISO-Kiszonka-BAŁDY'!X19,'09-ISO-Kiszonka-BUKS'!X19,'09-ISO-Kiszonka-KOLWINY'!X19,'09-ISO-Kiszonka-GAJ'!X19,'09-ISO-Kiszonka-STEC'!X19,'09-ISO-Kiszonka-BAŁUCH'!X19,'09-ISO-Kiszonka-KARWIEŃSKIE'!X19,'09-ISO-Kiszonka-DANKO'!X19,'09-ISO-Kiszonka-SOUKUP'!X19,'09-ISO-Kiszonka-CYWIŃSKI'!X19,'09-ISO-Kiszonka-WITKOWO'!X19,'09-ISO-Kiszonka-SKRODZKI'!X19,'09-ISO-Kiszonka-WIŚNIEWSKI'!X19,'09-ISO-Kiszonka-PIECZULIS'!X19,'09-ISO-Kiszonka-LITWICKI'!X19,'09-ISO-Kiszonka-OLEKSIUK'!X19,'09-ISO-Kiszonka-CHLEBUS'!X19,'09-ISO-Kiszonka-DZIĘGIELEWSKA'!X19,'09-ISO-Kiszonka-KUCZYŃSKI'!X19,'09-ISO-Kiszonka-PUCIŁOWSKI'!X19,'09-ISO-Kiszonka-TODOROWSKI'!X19,'09-ISO-Kiszonka-UNIAGRO'!X19)</f>
        <v>46.01572108268738</v>
      </c>
      <c r="I15" s="123">
        <f>AVERAGE('09-ISO-Kiszonka-ANFARM'!U19,'09-ISO-Kiszonka-SUTKOWSKI'!U19,'09-ISO-Kiszonka-KRASNODĘBSKI'!U19,'09-ISO-Kiszonka-KACZYŃSKI'!U19,'09-ISO-Kiszonka-BIEBRZA'!U19,'09-ISO-Kiszonka-PACZUSKI'!U19,'09-ISO-Kiszonka-NERWIKI'!U19,'09-ISO-Kiszonka-BAŁDY'!U19,'09-ISO-Kiszonka-BUKS'!U19,'09-ISO-Kiszonka-KOLWINY'!U19,'09-ISO-Kiszonka-GAJ'!U19,'09-ISO-Kiszonka-STEC'!U19,'09-ISO-Kiszonka-BAŁUCH'!U19,'09-ISO-Kiszonka-KARWIEŃSKIE'!U19,'09-ISO-Kiszonka-DANKO'!U19,'09-ISO-Kiszonka-SOUKUP'!U19,'09-ISO-Kiszonka-CYWIŃSKI'!U19,'09-ISO-Kiszonka-WITKOWO'!U19,'09-ISO-Kiszonka-SKRODZKI'!U19,'09-ISO-Kiszonka-WIŚNIEWSKI'!U19,'09-ISO-Kiszonka-PIECZULIS'!U19,'09-ISO-Kiszonka-LITWICKI'!U19,'09-ISO-Kiszonka-OLEKSIUK'!U19,'09-ISO-Kiszonka-CHLEBUS'!U19,'09-ISO-Kiszonka-DZIĘGIELEWSKA'!U19,'09-ISO-Kiszonka-KUCZYŃSKI'!U19,'09-ISO-Kiszonka-PUCIŁOWSKI'!U19,'09-ISO-Kiszonka-TODOROWSKI'!U19,'09-ISO-Kiszonka-UNIAGRO'!U19)</f>
        <v>42.6875</v>
      </c>
      <c r="J15" s="123">
        <f>AVERAGE('09-ISO-Kiszonka-ANFARM'!V19,'09-ISO-Kiszonka-SUTKOWSKI'!V19,'09-ISO-Kiszonka-KRASNODĘBSKI'!V19,'09-ISO-Kiszonka-KACZYŃSKI'!V19,'09-ISO-Kiszonka-BIEBRZA'!V19,'09-ISO-Kiszonka-PACZUSKI'!V19,'09-ISO-Kiszonka-NERWIKI'!V19,'09-ISO-Kiszonka-BAŁDY'!V19,'09-ISO-Kiszonka-BUKS'!V19,'09-ISO-Kiszonka-KOLWINY'!V19,'09-ISO-Kiszonka-GAJ'!V19,'09-ISO-Kiszonka-STEC'!V19,'09-ISO-Kiszonka-BAŁUCH'!V19,'09-ISO-Kiszonka-KARWIEŃSKIE'!V19,'09-ISO-Kiszonka-DANKO'!V19,'09-ISO-Kiszonka-SOUKUP'!V19,'09-ISO-Kiszonka-CYWIŃSKI'!V19,'09-ISO-Kiszonka-WITKOWO'!V19,'09-ISO-Kiszonka-SKRODZKI'!V19,'09-ISO-Kiszonka-WIŚNIEWSKI'!V19,'09-ISO-Kiszonka-PIECZULIS'!V19,'09-ISO-Kiszonka-LITWICKI'!V19,'09-ISO-Kiszonka-OLEKSIUK'!V19,'09-ISO-Kiszonka-CHLEBUS'!V19,'09-ISO-Kiszonka-DZIĘGIELEWSKA'!V19,'09-ISO-Kiszonka-KUCZYŃSKI'!V19,'09-ISO-Kiszonka-PUCIŁOWSKI'!V19,'09-ISO-Kiszonka-TODOROWSKI'!V19,'09-ISO-Kiszonka-UNIAGRO'!V19)</f>
        <v>61.1875</v>
      </c>
      <c r="K15" s="175">
        <f t="shared" si="0"/>
        <v>31920</v>
      </c>
    </row>
    <row r="16" spans="2:11" ht="20.25">
      <c r="B16" s="227" t="s">
        <v>175</v>
      </c>
      <c r="C16" s="215">
        <f>'PLONY-POLSKA PÓŁNOCNA'!H16</f>
        <v>16.186733019346722</v>
      </c>
      <c r="D16" s="213">
        <f>AVERAGE('09-ISO-Kiszonka-ANFARM'!P21,'09-ISO-Kiszonka-SUTKOWSKI'!P21,'09-ISO-Kiszonka-KRASNODĘBSKI'!P21,'09-ISO-Kiszonka-KACZYŃSKI'!P21,'09-ISO-Kiszonka-BIEBRZA'!P21,'09-ISO-Kiszonka-PACZUSKI'!P21,'09-ISO-Kiszonka-NERWIKI'!P21,'09-ISO-Kiszonka-BAŁDY'!P21,'09-ISO-Kiszonka-BUKS'!P21,'09-ISO-Kiszonka-KOLWINY'!P21,'09-ISO-Kiszonka-GAJ'!P21,'09-ISO-Kiszonka-STEC'!P21,'09-ISO-Kiszonka-BAŁUCH'!P21,'09-ISO-Kiszonka-KARWIEŃSKIE'!P21,'09-ISO-Kiszonka-DANKO'!P21,'09-ISO-Kiszonka-SOUKUP'!P21,'09-ISO-Kiszonka-CYWIŃSKI'!P21,'09-ISO-Kiszonka-WITKOWO'!P21,'09-ISO-Kiszonka-SKRODZKI'!P21,'09-ISO-Kiszonka-WIŚNIEWSKI'!P21,'09-ISO-Kiszonka-PIECZULIS'!P21,'09-ISO-Kiszonka-LITWICKI'!P21,'09-ISO-Kiszonka-OLEKSIUK'!P21,'09-ISO-Kiszonka-CHLEBUS'!P21,'09-ISO-Kiszonka-DZIĘGIELEWSKA'!P21,'09-ISO-Kiszonka-KUCZYŃSKI'!P21,'09-ISO-Kiszonka-PUCIŁOWSKI'!P21,'09-ISO-Kiszonka-TODOROWSKI'!P21,'09-ISO-Kiszonka-UNIAGRO'!P21)</f>
        <v>73.26428571428572</v>
      </c>
      <c r="E16" s="212">
        <f>AVERAGE('09-ISO-Kiszonka-ANFARM'!R21,'09-ISO-Kiszonka-SUTKOWSKI'!R21,'09-ISO-Kiszonka-KRASNODĘBSKI'!R21,'09-ISO-Kiszonka-KACZYŃSKI'!R21,'09-ISO-Kiszonka-BIEBRZA'!R21,'09-ISO-Kiszonka-PACZUSKI'!R21,'09-ISO-Kiszonka-NERWIKI'!R21,'09-ISO-Kiszonka-BAŁDY'!R21,'09-ISO-Kiszonka-BUKS'!R21,'09-ISO-Kiszonka-KOLWINY'!R21,'09-ISO-Kiszonka-GAJ'!R21,'09-ISO-Kiszonka-STEC'!R21,'09-ISO-Kiszonka-BAŁUCH'!R21,'09-ISO-Kiszonka-KARWIEŃSKIE'!R21,'09-ISO-Kiszonka-DANKO'!R21,'09-ISO-Kiszonka-SOUKUP'!R21,'09-ISO-Kiszonka-CYWIŃSKI'!R21,'09-ISO-Kiszonka-WITKOWO'!R21,'09-ISO-Kiszonka-SKRODZKI'!R21,'09-ISO-Kiszonka-WIŚNIEWSKI'!R21,'09-ISO-Kiszonka-PIECZULIS'!R21,'09-ISO-Kiszonka-LITWICKI'!R21,'09-ISO-Kiszonka-OLEKSIUK'!R21,'09-ISO-Kiszonka-CHLEBUS'!R21,'09-ISO-Kiszonka-DZIĘGIELEWSKA'!R21,'09-ISO-Kiszonka-KUCZYŃSKI'!R21,'09-ISO-Kiszonka-PUCIŁOWSKI'!R21,'09-ISO-Kiszonka-TODOROWSKI'!R21,'09-ISO-Kiszonka-UNIAGRO'!R21)</f>
        <v>13578.834622407565</v>
      </c>
      <c r="F16" s="212">
        <f>AVERAGE('09-ISO-Kiszonka-ANFARM'!T21,'09-ISO-Kiszonka-SUTKOWSKI'!T21,'09-ISO-Kiszonka-KRASNODĘBSKI'!T21,'09-ISO-Kiszonka-KACZYŃSKI'!T21,'09-ISO-Kiszonka-BIEBRZA'!T21,'09-ISO-Kiszonka-PACZUSKI'!T21,'09-ISO-Kiszonka-NERWIKI'!T21,'09-ISO-Kiszonka-BAŁDY'!T21,'09-ISO-Kiszonka-BUKS'!T21,'09-ISO-Kiszonka-KOLWINY'!T21,'09-ISO-Kiszonka-GAJ'!T21,'09-ISO-Kiszonka-STEC'!T21,'09-ISO-Kiszonka-BAŁUCH'!T21,'09-ISO-Kiszonka-KARWIEŃSKIE'!T21,'09-ISO-Kiszonka-DANKO'!T21,'09-ISO-Kiszonka-SOUKUP'!T21,'09-ISO-Kiszonka-CYWIŃSKI'!T21,'09-ISO-Kiszonka-WITKOWO'!T21,'09-ISO-Kiszonka-SKRODZKI'!T21,'09-ISO-Kiszonka-WIŚNIEWSKI'!T21,'09-ISO-Kiszonka-PIECZULIS'!T21,'09-ISO-Kiszonka-LITWICKI'!T21,'09-ISO-Kiszonka-OLEKSIUK'!T21,'09-ISO-Kiszonka-CHLEBUS'!T21,'09-ISO-Kiszonka-DZIĘGIELEWSKA'!T21,'09-ISO-Kiszonka-KUCZYŃSKI'!T21,'09-ISO-Kiszonka-PUCIŁOWSKI'!T21,'09-ISO-Kiszonka-TODOROWSKI'!T21,'09-ISO-Kiszonka-UNIAGRO'!T21)</f>
        <v>12096.24970072741</v>
      </c>
      <c r="G16" s="213">
        <f>AVERAGE('09-ISO-Kiszonka-ANFARM'!W21,'09-ISO-Kiszonka-SUTKOWSKI'!W21,'09-ISO-Kiszonka-KRASNODĘBSKI'!W21,'09-ISO-Kiszonka-KACZYŃSKI'!W21,'09-ISO-Kiszonka-BIEBRZA'!W21,'09-ISO-Kiszonka-PACZUSKI'!W21,'09-ISO-Kiszonka-NERWIKI'!W21,'09-ISO-Kiszonka-BAŁDY'!W21,'09-ISO-Kiszonka-BUKS'!W21,'09-ISO-Kiszonka-KOLWINY'!W21,'09-ISO-Kiszonka-GAJ'!W21,'09-ISO-Kiszonka-STEC'!W21,'09-ISO-Kiszonka-BAŁUCH'!W21,'09-ISO-Kiszonka-KARWIEŃSKIE'!W21,'09-ISO-Kiszonka-DANKO'!W21,'09-ISO-Kiszonka-SOUKUP'!W21,'09-ISO-Kiszonka-CYWIŃSKI'!W21,'09-ISO-Kiszonka-WITKOWO'!W21,'09-ISO-Kiszonka-SKRODZKI'!W21,'09-ISO-Kiszonka-WIŚNIEWSKI'!W21,'09-ISO-Kiszonka-PIECZULIS'!W21,'09-ISO-Kiszonka-LITWICKI'!W21,'09-ISO-Kiszonka-OLEKSIUK'!W21,'09-ISO-Kiszonka-CHLEBUS'!W21,'09-ISO-Kiszonka-DZIĘGIELEWSKA'!W21,'09-ISO-Kiszonka-KUCZYŃSKI'!W21,'09-ISO-Kiszonka-PUCIŁOWSKI'!W21,'09-ISO-Kiszonka-TODOROWSKI'!W21,'09-ISO-Kiszonka-UNIAGRO'!W21)</f>
        <v>30.734285714285715</v>
      </c>
      <c r="H16" s="213">
        <f>AVERAGE('09-ISO-Kiszonka-ANFARM'!X21,'09-ISO-Kiszonka-SUTKOWSKI'!X21,'09-ISO-Kiszonka-KRASNODĘBSKI'!X21,'09-ISO-Kiszonka-KACZYŃSKI'!X21,'09-ISO-Kiszonka-BIEBRZA'!X21,'09-ISO-Kiszonka-PACZUSKI'!X21,'09-ISO-Kiszonka-NERWIKI'!X21,'09-ISO-Kiszonka-BAŁDY'!X21,'09-ISO-Kiszonka-BUKS'!X21,'09-ISO-Kiszonka-KOLWINY'!X21,'09-ISO-Kiszonka-GAJ'!X21,'09-ISO-Kiszonka-STEC'!X21,'09-ISO-Kiszonka-BAŁUCH'!X21,'09-ISO-Kiszonka-KARWIEŃSKIE'!X21,'09-ISO-Kiszonka-DANKO'!X21,'09-ISO-Kiszonka-SOUKUP'!X21,'09-ISO-Kiszonka-CYWIŃSKI'!X21,'09-ISO-Kiszonka-WITKOWO'!X21,'09-ISO-Kiszonka-SKRODZKI'!X21,'09-ISO-Kiszonka-WIŚNIEWSKI'!X21,'09-ISO-Kiszonka-PIECZULIS'!X21,'09-ISO-Kiszonka-LITWICKI'!X21,'09-ISO-Kiszonka-OLEKSIUK'!X21,'09-ISO-Kiszonka-CHLEBUS'!X21,'09-ISO-Kiszonka-DZIĘGIELEWSKA'!X21,'09-ISO-Kiszonka-KUCZYŃSKI'!X21,'09-ISO-Kiszonka-PUCIŁOWSKI'!X21,'09-ISO-Kiszonka-TODOROWSKI'!X21,'09-ISO-Kiszonka-UNIAGRO'!X21)</f>
        <v>39.00111525399344</v>
      </c>
      <c r="I16" s="213">
        <f>AVERAGE('09-ISO-Kiszonka-ANFARM'!U21,'09-ISO-Kiszonka-SUTKOWSKI'!U21,'09-ISO-Kiszonka-KRASNODĘBSKI'!U21,'09-ISO-Kiszonka-KACZYŃSKI'!U21,'09-ISO-Kiszonka-BIEBRZA'!U21,'09-ISO-Kiszonka-PACZUSKI'!U21,'09-ISO-Kiszonka-NERWIKI'!U21,'09-ISO-Kiszonka-BAŁDY'!U21,'09-ISO-Kiszonka-BUKS'!U21,'09-ISO-Kiszonka-KOLWINY'!U21,'09-ISO-Kiszonka-GAJ'!U21,'09-ISO-Kiszonka-STEC'!U21,'09-ISO-Kiszonka-BAŁUCH'!U21,'09-ISO-Kiszonka-KARWIEŃSKIE'!U21,'09-ISO-Kiszonka-DANKO'!U21,'09-ISO-Kiszonka-SOUKUP'!U21,'09-ISO-Kiszonka-CYWIŃSKI'!U21,'09-ISO-Kiszonka-WITKOWO'!U21,'09-ISO-Kiszonka-SKRODZKI'!U21,'09-ISO-Kiszonka-WIŚNIEWSKI'!U21,'09-ISO-Kiszonka-PIECZULIS'!U21,'09-ISO-Kiszonka-LITWICKI'!U21,'09-ISO-Kiszonka-OLEKSIUK'!U21,'09-ISO-Kiszonka-CHLEBUS'!U21,'09-ISO-Kiszonka-DZIĘGIELEWSKA'!U21,'09-ISO-Kiszonka-KUCZYŃSKI'!U21,'09-ISO-Kiszonka-PUCIŁOWSKI'!U21,'09-ISO-Kiszonka-TODOROWSKI'!U21,'09-ISO-Kiszonka-UNIAGRO'!U21)</f>
        <v>40.857142857142854</v>
      </c>
      <c r="J16" s="213">
        <f>AVERAGE('09-ISO-Kiszonka-ANFARM'!V21,'09-ISO-Kiszonka-SUTKOWSKI'!V21,'09-ISO-Kiszonka-KRASNODĘBSKI'!V21,'09-ISO-Kiszonka-KACZYŃSKI'!V21,'09-ISO-Kiszonka-BIEBRZA'!V21,'09-ISO-Kiszonka-PACZUSKI'!V21,'09-ISO-Kiszonka-NERWIKI'!V21,'09-ISO-Kiszonka-BAŁDY'!V21,'09-ISO-Kiszonka-BUKS'!V21,'09-ISO-Kiszonka-KOLWINY'!V21,'09-ISO-Kiszonka-GAJ'!V21,'09-ISO-Kiszonka-STEC'!V21,'09-ISO-Kiszonka-BAŁUCH'!V21,'09-ISO-Kiszonka-KARWIEŃSKIE'!V21,'09-ISO-Kiszonka-DANKO'!V21,'09-ISO-Kiszonka-SOUKUP'!V21,'09-ISO-Kiszonka-CYWIŃSKI'!V21,'09-ISO-Kiszonka-WITKOWO'!V21,'09-ISO-Kiszonka-SKRODZKI'!V21,'09-ISO-Kiszonka-WIŚNIEWSKI'!V21,'09-ISO-Kiszonka-PIECZULIS'!V21,'09-ISO-Kiszonka-LITWICKI'!V21,'09-ISO-Kiszonka-OLEKSIUK'!V21,'09-ISO-Kiszonka-CHLEBUS'!V21,'09-ISO-Kiszonka-DZIĘGIELEWSKA'!V21,'09-ISO-Kiszonka-KUCZYŃSKI'!V21,'09-ISO-Kiszonka-PUCIŁOWSKI'!V21,'09-ISO-Kiszonka-TODOROWSKI'!V21,'09-ISO-Kiszonka-UNIAGRO'!V21)</f>
        <v>62.714285714285715</v>
      </c>
      <c r="K16" s="216">
        <f t="shared" si="0"/>
        <v>30861</v>
      </c>
    </row>
    <row r="17" spans="2:11" ht="20.25">
      <c r="B17" s="227" t="s">
        <v>176</v>
      </c>
      <c r="C17" s="215">
        <f>'PLONY-POLSKA PÓŁNOCNA'!H17</f>
        <v>16.752411652742833</v>
      </c>
      <c r="D17" s="213">
        <f>AVERAGE('09-ISO-Kiszonka-ANFARM'!P22,'09-ISO-Kiszonka-SUTKOWSKI'!P22,'09-ISO-Kiszonka-KRASNODĘBSKI'!P22,'09-ISO-Kiszonka-KACZYŃSKI'!P22,'09-ISO-Kiszonka-BIEBRZA'!P22,'09-ISO-Kiszonka-PACZUSKI'!P22,'09-ISO-Kiszonka-NERWIKI'!P22,'09-ISO-Kiszonka-BAŁDY'!P22,'09-ISO-Kiszonka-BUKS'!P22,'09-ISO-Kiszonka-KOLWINY'!P22,'09-ISO-Kiszonka-GAJ'!P22,'09-ISO-Kiszonka-STEC'!P22,'09-ISO-Kiszonka-BAŁUCH'!P22,'09-ISO-Kiszonka-KARWIEŃSKIE'!P22,'09-ISO-Kiszonka-DANKO'!P22,'09-ISO-Kiszonka-SOUKUP'!P22,'09-ISO-Kiszonka-CYWIŃSKI'!P22,'09-ISO-Kiszonka-WITKOWO'!P22,'09-ISO-Kiszonka-SKRODZKI'!P22,'09-ISO-Kiszonka-WIŚNIEWSKI'!P22,'09-ISO-Kiszonka-PIECZULIS'!P22,'09-ISO-Kiszonka-LITWICKI'!P22,'09-ISO-Kiszonka-OLEKSIUK'!P22,'09-ISO-Kiszonka-CHLEBUS'!P22,'09-ISO-Kiszonka-DZIĘGIELEWSKA'!P22,'09-ISO-Kiszonka-KUCZYŃSKI'!P22,'09-ISO-Kiszonka-PUCIŁOWSKI'!P22,'09-ISO-Kiszonka-TODOROWSKI'!P22,'09-ISO-Kiszonka-UNIAGRO'!P22)</f>
        <v>67.89458333333333</v>
      </c>
      <c r="E17" s="212">
        <f>AVERAGE('09-ISO-Kiszonka-ANFARM'!R22,'09-ISO-Kiszonka-SUTKOWSKI'!R22,'09-ISO-Kiszonka-KRASNODĘBSKI'!R22,'09-ISO-Kiszonka-KACZYŃSKI'!R22,'09-ISO-Kiszonka-BIEBRZA'!R22,'09-ISO-Kiszonka-PACZUSKI'!R22,'09-ISO-Kiszonka-NERWIKI'!R22,'09-ISO-Kiszonka-BAŁDY'!R22,'09-ISO-Kiszonka-BUKS'!R22,'09-ISO-Kiszonka-KOLWINY'!R22,'09-ISO-Kiszonka-GAJ'!R22,'09-ISO-Kiszonka-STEC'!R22,'09-ISO-Kiszonka-BAŁUCH'!R22,'09-ISO-Kiszonka-KARWIEŃSKIE'!R22,'09-ISO-Kiszonka-DANKO'!R22,'09-ISO-Kiszonka-SOUKUP'!R22,'09-ISO-Kiszonka-CYWIŃSKI'!R22,'09-ISO-Kiszonka-WITKOWO'!R22,'09-ISO-Kiszonka-SKRODZKI'!R22,'09-ISO-Kiszonka-WIŚNIEWSKI'!R22,'09-ISO-Kiszonka-PIECZULIS'!R22,'09-ISO-Kiszonka-LITWICKI'!R22,'09-ISO-Kiszonka-OLEKSIUK'!R22,'09-ISO-Kiszonka-CHLEBUS'!R22,'09-ISO-Kiszonka-DZIĘGIELEWSKA'!R22,'09-ISO-Kiszonka-KUCZYŃSKI'!R22,'09-ISO-Kiszonka-PUCIŁOWSKI'!R22,'09-ISO-Kiszonka-TODOROWSKI'!R22,'09-ISO-Kiszonka-UNIAGRO'!R22)</f>
        <v>13523.164304692144</v>
      </c>
      <c r="F17" s="212">
        <f>AVERAGE('09-ISO-Kiszonka-ANFARM'!T22,'09-ISO-Kiszonka-SUTKOWSKI'!T22,'09-ISO-Kiszonka-KRASNODĘBSKI'!T22,'09-ISO-Kiszonka-KACZYŃSKI'!T22,'09-ISO-Kiszonka-BIEBRZA'!T22,'09-ISO-Kiszonka-PACZUSKI'!T22,'09-ISO-Kiszonka-NERWIKI'!T22,'09-ISO-Kiszonka-BAŁDY'!T22,'09-ISO-Kiszonka-BUKS'!T22,'09-ISO-Kiszonka-KOLWINY'!T22,'09-ISO-Kiszonka-GAJ'!T22,'09-ISO-Kiszonka-STEC'!T22,'09-ISO-Kiszonka-BAŁUCH'!T22,'09-ISO-Kiszonka-KARWIEŃSKIE'!T22,'09-ISO-Kiszonka-DANKO'!T22,'09-ISO-Kiszonka-SOUKUP'!T22,'09-ISO-Kiszonka-CYWIŃSKI'!T22,'09-ISO-Kiszonka-WITKOWO'!T22,'09-ISO-Kiszonka-SKRODZKI'!T22,'09-ISO-Kiszonka-WIŚNIEWSKI'!T22,'09-ISO-Kiszonka-PIECZULIS'!T22,'09-ISO-Kiszonka-LITWICKI'!T22,'09-ISO-Kiszonka-OLEKSIUK'!T22,'09-ISO-Kiszonka-CHLEBUS'!T22,'09-ISO-Kiszonka-DZIĘGIELEWSKA'!T22,'09-ISO-Kiszonka-KUCZYŃSKI'!T22,'09-ISO-Kiszonka-PUCIŁOWSKI'!T22,'09-ISO-Kiszonka-TODOROWSKI'!T22,'09-ISO-Kiszonka-UNIAGRO'!T22)</f>
        <v>11883.285440129153</v>
      </c>
      <c r="G17" s="213">
        <f>AVERAGE('09-ISO-Kiszonka-ANFARM'!W22,'09-ISO-Kiszonka-SUTKOWSKI'!W22,'09-ISO-Kiszonka-KRASNODĘBSKI'!W22,'09-ISO-Kiszonka-KACZYŃSKI'!W22,'09-ISO-Kiszonka-BIEBRZA'!W22,'09-ISO-Kiszonka-PACZUSKI'!W22,'09-ISO-Kiszonka-NERWIKI'!W22,'09-ISO-Kiszonka-BAŁDY'!W22,'09-ISO-Kiszonka-BUKS'!W22,'09-ISO-Kiszonka-KOLWINY'!W22,'09-ISO-Kiszonka-GAJ'!W22,'09-ISO-Kiszonka-STEC'!W22,'09-ISO-Kiszonka-BAŁUCH'!W22,'09-ISO-Kiszonka-KARWIEŃSKIE'!W22,'09-ISO-Kiszonka-DANKO'!W22,'09-ISO-Kiszonka-SOUKUP'!W22,'09-ISO-Kiszonka-CYWIŃSKI'!W22,'09-ISO-Kiszonka-WITKOWO'!W22,'09-ISO-Kiszonka-SKRODZKI'!W22,'09-ISO-Kiszonka-WIŚNIEWSKI'!W22,'09-ISO-Kiszonka-PIECZULIS'!W22,'09-ISO-Kiszonka-LITWICKI'!W22,'09-ISO-Kiszonka-OLEKSIUK'!W22,'09-ISO-Kiszonka-CHLEBUS'!W22,'09-ISO-Kiszonka-DZIĘGIELEWSKA'!W22,'09-ISO-Kiszonka-KUCZYŃSKI'!W22,'09-ISO-Kiszonka-PUCIŁOWSKI'!W22,'09-ISO-Kiszonka-TODOROWSKI'!W22,'09-ISO-Kiszonka-UNIAGRO'!W22)</f>
        <v>27.481250000000003</v>
      </c>
      <c r="H17" s="213">
        <f>AVERAGE('09-ISO-Kiszonka-ANFARM'!X22,'09-ISO-Kiszonka-SUTKOWSKI'!X22,'09-ISO-Kiszonka-KRASNODĘBSKI'!X22,'09-ISO-Kiszonka-KACZYŃSKI'!X22,'09-ISO-Kiszonka-BIEBRZA'!X22,'09-ISO-Kiszonka-PACZUSKI'!X22,'09-ISO-Kiszonka-NERWIKI'!X22,'09-ISO-Kiszonka-BAŁDY'!X22,'09-ISO-Kiszonka-BUKS'!X22,'09-ISO-Kiszonka-KOLWINY'!X22,'09-ISO-Kiszonka-GAJ'!X22,'09-ISO-Kiszonka-STEC'!X22,'09-ISO-Kiszonka-BAŁUCH'!X22,'09-ISO-Kiszonka-KARWIEŃSKIE'!X22,'09-ISO-Kiszonka-DANKO'!X22,'09-ISO-Kiszonka-SOUKUP'!X22,'09-ISO-Kiszonka-CYWIŃSKI'!X22,'09-ISO-Kiszonka-WITKOWO'!X22,'09-ISO-Kiszonka-SKRODZKI'!X22,'09-ISO-Kiszonka-WIŚNIEWSKI'!X22,'09-ISO-Kiszonka-PIECZULIS'!X22,'09-ISO-Kiszonka-LITWICKI'!X22,'09-ISO-Kiszonka-OLEKSIUK'!X22,'09-ISO-Kiszonka-CHLEBUS'!X22,'09-ISO-Kiszonka-DZIĘGIELEWSKA'!X22,'09-ISO-Kiszonka-KUCZYŃSKI'!X22,'09-ISO-Kiszonka-PUCIŁOWSKI'!X22,'09-ISO-Kiszonka-TODOROWSKI'!X22,'09-ISO-Kiszonka-UNIAGRO'!X22)</f>
        <v>44.44299427668253</v>
      </c>
      <c r="I17" s="213">
        <f>AVERAGE('09-ISO-Kiszonka-ANFARM'!U22,'09-ISO-Kiszonka-SUTKOWSKI'!U22,'09-ISO-Kiszonka-KRASNODĘBSKI'!U22,'09-ISO-Kiszonka-KACZYŃSKI'!U22,'09-ISO-Kiszonka-BIEBRZA'!U22,'09-ISO-Kiszonka-PACZUSKI'!U22,'09-ISO-Kiszonka-NERWIKI'!U22,'09-ISO-Kiszonka-BAŁDY'!U22,'09-ISO-Kiszonka-BUKS'!U22,'09-ISO-Kiszonka-KOLWINY'!U22,'09-ISO-Kiszonka-GAJ'!U22,'09-ISO-Kiszonka-STEC'!U22,'09-ISO-Kiszonka-BAŁUCH'!U22,'09-ISO-Kiszonka-KARWIEŃSKIE'!U22,'09-ISO-Kiszonka-DANKO'!U22,'09-ISO-Kiszonka-SOUKUP'!U22,'09-ISO-Kiszonka-CYWIŃSKI'!U22,'09-ISO-Kiszonka-WITKOWO'!U22,'09-ISO-Kiszonka-SKRODZKI'!U22,'09-ISO-Kiszonka-WIŚNIEWSKI'!U22,'09-ISO-Kiszonka-PIECZULIS'!U22,'09-ISO-Kiszonka-LITWICKI'!U22,'09-ISO-Kiszonka-OLEKSIUK'!U22,'09-ISO-Kiszonka-CHLEBUS'!U22,'09-ISO-Kiszonka-DZIĘGIELEWSKA'!U22,'09-ISO-Kiszonka-KUCZYŃSKI'!U22,'09-ISO-Kiszonka-PUCIŁOWSKI'!U22,'09-ISO-Kiszonka-TODOROWSKI'!U22,'09-ISO-Kiszonka-UNIAGRO'!U22)</f>
        <v>42.75</v>
      </c>
      <c r="J17" s="213">
        <f>AVERAGE('09-ISO-Kiszonka-ANFARM'!V22,'09-ISO-Kiszonka-SUTKOWSKI'!V22,'09-ISO-Kiszonka-KRASNODĘBSKI'!V22,'09-ISO-Kiszonka-KACZYŃSKI'!V22,'09-ISO-Kiszonka-BIEBRZA'!V22,'09-ISO-Kiszonka-PACZUSKI'!V22,'09-ISO-Kiszonka-NERWIKI'!V22,'09-ISO-Kiszonka-BAŁDY'!V22,'09-ISO-Kiszonka-BUKS'!V22,'09-ISO-Kiszonka-KOLWINY'!V22,'09-ISO-Kiszonka-GAJ'!V22,'09-ISO-Kiszonka-STEC'!V22,'09-ISO-Kiszonka-BAŁUCH'!V22,'09-ISO-Kiszonka-KARWIEŃSKIE'!V22,'09-ISO-Kiszonka-DANKO'!V22,'09-ISO-Kiszonka-SOUKUP'!V22,'09-ISO-Kiszonka-CYWIŃSKI'!V22,'09-ISO-Kiszonka-WITKOWO'!V22,'09-ISO-Kiszonka-SKRODZKI'!V22,'09-ISO-Kiszonka-WIŚNIEWSKI'!V22,'09-ISO-Kiszonka-PIECZULIS'!V22,'09-ISO-Kiszonka-LITWICKI'!V22,'09-ISO-Kiszonka-OLEKSIUK'!V22,'09-ISO-Kiszonka-CHLEBUS'!V22,'09-ISO-Kiszonka-DZIĘGIELEWSKA'!V22,'09-ISO-Kiszonka-KUCZYŃSKI'!V22,'09-ISO-Kiszonka-PUCIŁOWSKI'!V22,'09-ISO-Kiszonka-TODOROWSKI'!V22,'09-ISO-Kiszonka-UNIAGRO'!V22)</f>
        <v>61.541666666666664</v>
      </c>
      <c r="K17" s="216">
        <f t="shared" si="0"/>
        <v>30734</v>
      </c>
    </row>
    <row r="18" spans="2:11" ht="20.25">
      <c r="B18" s="227" t="s">
        <v>177</v>
      </c>
      <c r="C18" s="215">
        <f>'PLONY-POLSKA PÓŁNOCNA'!H18</f>
        <v>18.106466648293086</v>
      </c>
      <c r="D18" s="213">
        <f>AVERAGE('09-ISO-Kiszonka-ANFARM'!P24,'09-ISO-Kiszonka-SUTKOWSKI'!P24,'09-ISO-Kiszonka-KRASNODĘBSKI'!P24,'09-ISO-Kiszonka-KACZYŃSKI'!P24,'09-ISO-Kiszonka-BIEBRZA'!P24,'09-ISO-Kiszonka-PACZUSKI'!P24,'09-ISO-Kiszonka-NERWIKI'!P24,'09-ISO-Kiszonka-BAŁDY'!P24,'09-ISO-Kiszonka-BUKS'!P24,'09-ISO-Kiszonka-KOLWINY'!P24,'09-ISO-Kiszonka-GAJ'!P24,'09-ISO-Kiszonka-STEC'!P24,'09-ISO-Kiszonka-BAŁUCH'!P24,'09-ISO-Kiszonka-KARWIEŃSKIE'!P24,'09-ISO-Kiszonka-DANKO'!P24,'09-ISO-Kiszonka-SOUKUP'!P24,'09-ISO-Kiszonka-CYWIŃSKI'!P24,'09-ISO-Kiszonka-WITKOWO'!P24,'09-ISO-Kiszonka-SKRODZKI'!P24,'09-ISO-Kiszonka-WIŚNIEWSKI'!P24,'09-ISO-Kiszonka-PIECZULIS'!P24,'09-ISO-Kiszonka-LITWICKI'!P24,'09-ISO-Kiszonka-OLEKSIUK'!P24,'09-ISO-Kiszonka-CHLEBUS'!P24,'09-ISO-Kiszonka-DZIĘGIELEWSKA'!P24,'09-ISO-Kiszonka-KUCZYŃSKI'!P24,'09-ISO-Kiszonka-PUCIŁOWSKI'!P24,'09-ISO-Kiszonka-TODOROWSKI'!P24,'09-ISO-Kiszonka-UNIAGRO'!P24)</f>
        <v>67.5175</v>
      </c>
      <c r="E18" s="212">
        <f>AVERAGE('09-ISO-Kiszonka-ANFARM'!R24,'09-ISO-Kiszonka-SUTKOWSKI'!R24,'09-ISO-Kiszonka-KRASNODĘBSKI'!R24,'09-ISO-Kiszonka-KACZYŃSKI'!R24,'09-ISO-Kiszonka-BIEBRZA'!R24,'09-ISO-Kiszonka-PACZUSKI'!R24,'09-ISO-Kiszonka-NERWIKI'!R24,'09-ISO-Kiszonka-BAŁDY'!R24,'09-ISO-Kiszonka-BUKS'!R24,'09-ISO-Kiszonka-KOLWINY'!R24,'09-ISO-Kiszonka-GAJ'!R24,'09-ISO-Kiszonka-STEC'!R24,'09-ISO-Kiszonka-BAŁUCH'!R24,'09-ISO-Kiszonka-KARWIEŃSKIE'!R24,'09-ISO-Kiszonka-DANKO'!R24,'09-ISO-Kiszonka-SOUKUP'!R24,'09-ISO-Kiszonka-CYWIŃSKI'!R24,'09-ISO-Kiszonka-WITKOWO'!R24,'09-ISO-Kiszonka-SKRODZKI'!R24,'09-ISO-Kiszonka-WIŚNIEWSKI'!R24,'09-ISO-Kiszonka-PIECZULIS'!R24,'09-ISO-Kiszonka-LITWICKI'!R24,'09-ISO-Kiszonka-OLEKSIUK'!R24,'09-ISO-Kiszonka-CHLEBUS'!R24,'09-ISO-Kiszonka-DZIĘGIELEWSKA'!R24,'09-ISO-Kiszonka-KUCZYŃSKI'!R24,'09-ISO-Kiszonka-PUCIŁOWSKI'!R24,'09-ISO-Kiszonka-TODOROWSKI'!R24,'09-ISO-Kiszonka-UNIAGRO'!R24)</f>
        <v>14745.72328432492</v>
      </c>
      <c r="F18" s="212">
        <f>AVERAGE('09-ISO-Kiszonka-ANFARM'!T24,'09-ISO-Kiszonka-SUTKOWSKI'!T24,'09-ISO-Kiszonka-KRASNODĘBSKI'!T24,'09-ISO-Kiszonka-KACZYŃSKI'!T24,'09-ISO-Kiszonka-BIEBRZA'!T24,'09-ISO-Kiszonka-PACZUSKI'!T24,'09-ISO-Kiszonka-NERWIKI'!T24,'09-ISO-Kiszonka-BAŁDY'!T24,'09-ISO-Kiszonka-BUKS'!T24,'09-ISO-Kiszonka-KOLWINY'!T24,'09-ISO-Kiszonka-GAJ'!T24,'09-ISO-Kiszonka-STEC'!T24,'09-ISO-Kiszonka-BAŁUCH'!T24,'09-ISO-Kiszonka-KARWIEŃSKIE'!T24,'09-ISO-Kiszonka-DANKO'!T24,'09-ISO-Kiszonka-SOUKUP'!T24,'09-ISO-Kiszonka-CYWIŃSKI'!T24,'09-ISO-Kiszonka-WITKOWO'!T24,'09-ISO-Kiszonka-SKRODZKI'!T24,'09-ISO-Kiszonka-WIŚNIEWSKI'!T24,'09-ISO-Kiszonka-PIECZULIS'!T24,'09-ISO-Kiszonka-LITWICKI'!T24,'09-ISO-Kiszonka-OLEKSIUK'!T24,'09-ISO-Kiszonka-CHLEBUS'!T24,'09-ISO-Kiszonka-DZIĘGIELEWSKA'!T24,'09-ISO-Kiszonka-KUCZYŃSKI'!T24,'09-ISO-Kiszonka-PUCIŁOWSKI'!T24,'09-ISO-Kiszonka-TODOROWSKI'!T24,'09-ISO-Kiszonka-UNIAGRO'!T24)</f>
        <v>12992.390471245715</v>
      </c>
      <c r="G18" s="213">
        <f>AVERAGE('09-ISO-Kiszonka-ANFARM'!W24,'09-ISO-Kiszonka-SUTKOWSKI'!W24,'09-ISO-Kiszonka-KRASNODĘBSKI'!W24,'09-ISO-Kiszonka-KACZYŃSKI'!W24,'09-ISO-Kiszonka-BIEBRZA'!W24,'09-ISO-Kiszonka-PACZUSKI'!W24,'09-ISO-Kiszonka-NERWIKI'!W24,'09-ISO-Kiszonka-BAŁDY'!W24,'09-ISO-Kiszonka-BUKS'!W24,'09-ISO-Kiszonka-KOLWINY'!W24,'09-ISO-Kiszonka-GAJ'!W24,'09-ISO-Kiszonka-STEC'!W24,'09-ISO-Kiszonka-BAŁUCH'!W24,'09-ISO-Kiszonka-KARWIEŃSKIE'!W24,'09-ISO-Kiszonka-DANKO'!W24,'09-ISO-Kiszonka-SOUKUP'!W24,'09-ISO-Kiszonka-CYWIŃSKI'!W24,'09-ISO-Kiszonka-WITKOWO'!W24,'09-ISO-Kiszonka-SKRODZKI'!W24,'09-ISO-Kiszonka-WIŚNIEWSKI'!W24,'09-ISO-Kiszonka-PIECZULIS'!W24,'09-ISO-Kiszonka-LITWICKI'!W24,'09-ISO-Kiszonka-OLEKSIUK'!W24,'09-ISO-Kiszonka-CHLEBUS'!W24,'09-ISO-Kiszonka-DZIĘGIELEWSKA'!W24,'09-ISO-Kiszonka-KUCZYŃSKI'!W24,'09-ISO-Kiszonka-PUCIŁOWSKI'!W24,'09-ISO-Kiszonka-TODOROWSKI'!W24,'09-ISO-Kiszonka-UNIAGRO'!W24)</f>
        <v>25.945</v>
      </c>
      <c r="H18" s="213">
        <f>AVERAGE('09-ISO-Kiszonka-ANFARM'!X24,'09-ISO-Kiszonka-SUTKOWSKI'!X24,'09-ISO-Kiszonka-KRASNODĘBSKI'!X24,'09-ISO-Kiszonka-KACZYŃSKI'!X24,'09-ISO-Kiszonka-BIEBRZA'!X24,'09-ISO-Kiszonka-PACZUSKI'!X24,'09-ISO-Kiszonka-NERWIKI'!X24,'09-ISO-Kiszonka-BAŁDY'!X24,'09-ISO-Kiszonka-BUKS'!X24,'09-ISO-Kiszonka-KOLWINY'!X24,'09-ISO-Kiszonka-GAJ'!X24,'09-ISO-Kiszonka-STEC'!X24,'09-ISO-Kiszonka-BAŁUCH'!X24,'09-ISO-Kiszonka-KARWIEŃSKIE'!X24,'09-ISO-Kiszonka-DANKO'!X24,'09-ISO-Kiszonka-SOUKUP'!X24,'09-ISO-Kiszonka-CYWIŃSKI'!X24,'09-ISO-Kiszonka-WITKOWO'!X24,'09-ISO-Kiszonka-SKRODZKI'!X24,'09-ISO-Kiszonka-WIŚNIEWSKI'!X24,'09-ISO-Kiszonka-PIECZULIS'!X24,'09-ISO-Kiszonka-LITWICKI'!X24,'09-ISO-Kiszonka-OLEKSIUK'!X24,'09-ISO-Kiszonka-CHLEBUS'!X24,'09-ISO-Kiszonka-DZIĘGIELEWSKA'!X24,'09-ISO-Kiszonka-KUCZYŃSKI'!X24,'09-ISO-Kiszonka-PUCIŁOWSKI'!X24,'09-ISO-Kiszonka-TODOROWSKI'!X24,'09-ISO-Kiszonka-UNIAGRO'!X24)</f>
        <v>44.62533473968506</v>
      </c>
      <c r="I18" s="213">
        <f>AVERAGE('09-ISO-Kiszonka-ANFARM'!U24,'09-ISO-Kiszonka-SUTKOWSKI'!U24,'09-ISO-Kiszonka-KRASNODĘBSKI'!U24,'09-ISO-Kiszonka-KACZYŃSKI'!U24,'09-ISO-Kiszonka-BIEBRZA'!U24,'09-ISO-Kiszonka-PACZUSKI'!U24,'09-ISO-Kiszonka-NERWIKI'!U24,'09-ISO-Kiszonka-BAŁDY'!U24,'09-ISO-Kiszonka-BUKS'!U24,'09-ISO-Kiszonka-KOLWINY'!U24,'09-ISO-Kiszonka-GAJ'!U24,'09-ISO-Kiszonka-STEC'!U24,'09-ISO-Kiszonka-BAŁUCH'!U24,'09-ISO-Kiszonka-KARWIEŃSKIE'!U24,'09-ISO-Kiszonka-DANKO'!U24,'09-ISO-Kiszonka-SOUKUP'!U24,'09-ISO-Kiszonka-CYWIŃSKI'!U24,'09-ISO-Kiszonka-WITKOWO'!U24,'09-ISO-Kiszonka-SKRODZKI'!U24,'09-ISO-Kiszonka-WIŚNIEWSKI'!U24,'09-ISO-Kiszonka-PIECZULIS'!U24,'09-ISO-Kiszonka-LITWICKI'!U24,'09-ISO-Kiszonka-OLEKSIUK'!U24,'09-ISO-Kiszonka-CHLEBUS'!U24,'09-ISO-Kiszonka-DZIĘGIELEWSKA'!U24,'09-ISO-Kiszonka-KUCZYŃSKI'!U24,'09-ISO-Kiszonka-PUCIŁOWSKI'!U24,'09-ISO-Kiszonka-TODOROWSKI'!U24,'09-ISO-Kiszonka-UNIAGRO'!U24)</f>
        <v>47.75</v>
      </c>
      <c r="J18" s="213">
        <f>AVERAGE('09-ISO-Kiszonka-ANFARM'!V24,'09-ISO-Kiszonka-SUTKOWSKI'!V24,'09-ISO-Kiszonka-KRASNODĘBSKI'!V24,'09-ISO-Kiszonka-KACZYŃSKI'!V24,'09-ISO-Kiszonka-BIEBRZA'!V24,'09-ISO-Kiszonka-PACZUSKI'!V24,'09-ISO-Kiszonka-NERWIKI'!V24,'09-ISO-Kiszonka-BAŁDY'!V24,'09-ISO-Kiszonka-BUKS'!V24,'09-ISO-Kiszonka-KOLWINY'!V24,'09-ISO-Kiszonka-GAJ'!V24,'09-ISO-Kiszonka-STEC'!V24,'09-ISO-Kiszonka-BAŁUCH'!V24,'09-ISO-Kiszonka-KARWIEŃSKIE'!V24,'09-ISO-Kiszonka-DANKO'!V24,'09-ISO-Kiszonka-SOUKUP'!V24,'09-ISO-Kiszonka-CYWIŃSKI'!V24,'09-ISO-Kiszonka-WITKOWO'!V24,'09-ISO-Kiszonka-SKRODZKI'!V24,'09-ISO-Kiszonka-WIŚNIEWSKI'!V24,'09-ISO-Kiszonka-PIECZULIS'!V24,'09-ISO-Kiszonka-LITWICKI'!V24,'09-ISO-Kiszonka-OLEKSIUK'!V24,'09-ISO-Kiszonka-CHLEBUS'!V24,'09-ISO-Kiszonka-DZIĘGIELEWSKA'!V24,'09-ISO-Kiszonka-KUCZYŃSKI'!V24,'09-ISO-Kiszonka-PUCIŁOWSKI'!V24,'09-ISO-Kiszonka-TODOROWSKI'!V24,'09-ISO-Kiszonka-UNIAGRO'!V24)</f>
        <v>63.25</v>
      </c>
      <c r="K18" s="216">
        <f t="shared" si="0"/>
        <v>33513</v>
      </c>
    </row>
    <row r="19" spans="2:11" ht="20.25">
      <c r="B19" s="222" t="s">
        <v>201</v>
      </c>
      <c r="C19" s="174">
        <f>'PLONY-POLSKA PÓŁNOCNA'!H19</f>
        <v>16.654319702426083</v>
      </c>
      <c r="D19" s="123">
        <f>AVERAGE('09-ISO-Kiszonka-ANFARM'!P25,'09-ISO-Kiszonka-SUTKOWSKI'!P25,'09-ISO-Kiszonka-KRASNODĘBSKI'!P25,'09-ISO-Kiszonka-KACZYŃSKI'!P25,'09-ISO-Kiszonka-BIEBRZA'!P25,'09-ISO-Kiszonka-PACZUSKI'!P25,'09-ISO-Kiszonka-NERWIKI'!P25,'09-ISO-Kiszonka-BAŁDY'!P25,'09-ISO-Kiszonka-BUKS'!P25,'09-ISO-Kiszonka-KOLWINY'!P25,'09-ISO-Kiszonka-GAJ'!P25,'09-ISO-Kiszonka-STEC'!P25,'09-ISO-Kiszonka-BAŁUCH'!P25,'09-ISO-Kiszonka-KARWIEŃSKIE'!P25,'09-ISO-Kiszonka-DANKO'!P25,'09-ISO-Kiszonka-SOUKUP'!P25,'09-ISO-Kiszonka-CYWIŃSKI'!P25,'09-ISO-Kiszonka-WITKOWO'!P25,'09-ISO-Kiszonka-SKRODZKI'!P25,'09-ISO-Kiszonka-WIŚNIEWSKI'!P25,'09-ISO-Kiszonka-PIECZULIS'!P25,'09-ISO-Kiszonka-LITWICKI'!P25,'09-ISO-Kiszonka-OLEKSIUK'!P25,'09-ISO-Kiszonka-CHLEBUS'!P25,'09-ISO-Kiszonka-DZIĘGIELEWSKA'!P25,'09-ISO-Kiszonka-KUCZYŃSKI'!P25,'09-ISO-Kiszonka-PUCIŁOWSKI'!P25,'09-ISO-Kiszonka-TODOROWSKI'!P25,'09-ISO-Kiszonka-UNIAGRO'!P25)</f>
        <v>63.383636363636356</v>
      </c>
      <c r="E19" s="122">
        <f>AVERAGE('09-ISO-Kiszonka-ANFARM'!R25,'09-ISO-Kiszonka-SUTKOWSKI'!R25,'09-ISO-Kiszonka-KRASNODĘBSKI'!R25,'09-ISO-Kiszonka-KACZYŃSKI'!R25,'09-ISO-Kiszonka-BIEBRZA'!R25,'09-ISO-Kiszonka-PACZUSKI'!R25,'09-ISO-Kiszonka-NERWIKI'!R25,'09-ISO-Kiszonka-BAŁDY'!R25,'09-ISO-Kiszonka-BUKS'!R25,'09-ISO-Kiszonka-KOLWINY'!R25,'09-ISO-Kiszonka-GAJ'!R25,'09-ISO-Kiszonka-STEC'!R25,'09-ISO-Kiszonka-BAŁUCH'!R25,'09-ISO-Kiszonka-KARWIEŃSKIE'!R25,'09-ISO-Kiszonka-DANKO'!R25,'09-ISO-Kiszonka-SOUKUP'!R25,'09-ISO-Kiszonka-CYWIŃSKI'!R25,'09-ISO-Kiszonka-WITKOWO'!R25,'09-ISO-Kiszonka-SKRODZKI'!R25,'09-ISO-Kiszonka-WIŚNIEWSKI'!R25,'09-ISO-Kiszonka-PIECZULIS'!R25,'09-ISO-Kiszonka-LITWICKI'!R25,'09-ISO-Kiszonka-OLEKSIUK'!R25,'09-ISO-Kiszonka-CHLEBUS'!R25,'09-ISO-Kiszonka-DZIĘGIELEWSKA'!R25,'09-ISO-Kiszonka-KUCZYŃSKI'!R25,'09-ISO-Kiszonka-PUCIŁOWSKI'!R25,'09-ISO-Kiszonka-TODOROWSKI'!R25,'09-ISO-Kiszonka-UNIAGRO'!R25)</f>
        <v>13134.99822894062</v>
      </c>
      <c r="F19" s="122">
        <f>AVERAGE('09-ISO-Kiszonka-ANFARM'!T25,'09-ISO-Kiszonka-SUTKOWSKI'!T25,'09-ISO-Kiszonka-KRASNODĘBSKI'!T25,'09-ISO-Kiszonka-KACZYŃSKI'!T25,'09-ISO-Kiszonka-BIEBRZA'!T25,'09-ISO-Kiszonka-PACZUSKI'!T25,'09-ISO-Kiszonka-NERWIKI'!T25,'09-ISO-Kiszonka-BAŁDY'!T25,'09-ISO-Kiszonka-BUKS'!T25,'09-ISO-Kiszonka-KOLWINY'!T25,'09-ISO-Kiszonka-GAJ'!T25,'09-ISO-Kiszonka-STEC'!T25,'09-ISO-Kiszonka-BAŁUCH'!T25,'09-ISO-Kiszonka-KARWIEŃSKIE'!T25,'09-ISO-Kiszonka-DANKO'!T25,'09-ISO-Kiszonka-SOUKUP'!T25,'09-ISO-Kiszonka-CYWIŃSKI'!T25,'09-ISO-Kiszonka-WITKOWO'!T25,'09-ISO-Kiszonka-SKRODZKI'!T25,'09-ISO-Kiszonka-WIŚNIEWSKI'!T25,'09-ISO-Kiszonka-PIECZULIS'!T25,'09-ISO-Kiszonka-LITWICKI'!T25,'09-ISO-Kiszonka-OLEKSIUK'!T25,'09-ISO-Kiszonka-CHLEBUS'!T25,'09-ISO-Kiszonka-DZIĘGIELEWSKA'!T25,'09-ISO-Kiszonka-KUCZYŃSKI'!T25,'09-ISO-Kiszonka-PUCIŁOWSKI'!T25,'09-ISO-Kiszonka-TODOROWSKI'!T25,'09-ISO-Kiszonka-UNIAGRO'!T25)</f>
        <v>11434.246105297241</v>
      </c>
      <c r="G19" s="123">
        <f>AVERAGE('09-ISO-Kiszonka-ANFARM'!W25,'09-ISO-Kiszonka-SUTKOWSKI'!W25,'09-ISO-Kiszonka-KRASNODĘBSKI'!W25,'09-ISO-Kiszonka-KACZYŃSKI'!W25,'09-ISO-Kiszonka-BIEBRZA'!W25,'09-ISO-Kiszonka-PACZUSKI'!W25,'09-ISO-Kiszonka-NERWIKI'!W25,'09-ISO-Kiszonka-BAŁDY'!W25,'09-ISO-Kiszonka-BUKS'!W25,'09-ISO-Kiszonka-KOLWINY'!W25,'09-ISO-Kiszonka-GAJ'!W25,'09-ISO-Kiszonka-STEC'!W25,'09-ISO-Kiszonka-BAŁUCH'!W25,'09-ISO-Kiszonka-KARWIEŃSKIE'!W25,'09-ISO-Kiszonka-DANKO'!W25,'09-ISO-Kiszonka-SOUKUP'!W25,'09-ISO-Kiszonka-CYWIŃSKI'!W25,'09-ISO-Kiszonka-WITKOWO'!W25,'09-ISO-Kiszonka-SKRODZKI'!W25,'09-ISO-Kiszonka-WIŚNIEWSKI'!W25,'09-ISO-Kiszonka-PIECZULIS'!W25,'09-ISO-Kiszonka-LITWICKI'!W25,'09-ISO-Kiszonka-OLEKSIUK'!W25,'09-ISO-Kiszonka-CHLEBUS'!W25,'09-ISO-Kiszonka-DZIĘGIELEWSKA'!W25,'09-ISO-Kiszonka-KUCZYŃSKI'!W25,'09-ISO-Kiszonka-PUCIŁOWSKI'!W25,'09-ISO-Kiszonka-TODOROWSKI'!W25,'09-ISO-Kiszonka-UNIAGRO'!W25)</f>
        <v>22.47636363636364</v>
      </c>
      <c r="H19" s="123">
        <f>AVERAGE('09-ISO-Kiszonka-ANFARM'!X25,'09-ISO-Kiszonka-SUTKOWSKI'!X25,'09-ISO-Kiszonka-KRASNODĘBSKI'!X25,'09-ISO-Kiszonka-KACZYŃSKI'!X25,'09-ISO-Kiszonka-BIEBRZA'!X25,'09-ISO-Kiszonka-PACZUSKI'!X25,'09-ISO-Kiszonka-NERWIKI'!X25,'09-ISO-Kiszonka-BAŁDY'!X25,'09-ISO-Kiszonka-BUKS'!X25,'09-ISO-Kiszonka-KOLWINY'!X25,'09-ISO-Kiszonka-GAJ'!X25,'09-ISO-Kiszonka-STEC'!X25,'09-ISO-Kiszonka-BAŁUCH'!X25,'09-ISO-Kiszonka-KARWIEŃSKIE'!X25,'09-ISO-Kiszonka-DANKO'!X25,'09-ISO-Kiszonka-SOUKUP'!X25,'09-ISO-Kiszonka-CYWIŃSKI'!X25,'09-ISO-Kiszonka-WITKOWO'!X25,'09-ISO-Kiszonka-SKRODZKI'!X25,'09-ISO-Kiszonka-WIŚNIEWSKI'!X25,'09-ISO-Kiszonka-PIECZULIS'!X25,'09-ISO-Kiszonka-LITWICKI'!X25,'09-ISO-Kiszonka-OLEKSIUK'!X25,'09-ISO-Kiszonka-CHLEBUS'!X25,'09-ISO-Kiszonka-DZIĘGIELEWSKA'!X25,'09-ISO-Kiszonka-KUCZYŃSKI'!X25,'09-ISO-Kiszonka-PUCIŁOWSKI'!X25,'09-ISO-Kiszonka-TODOROWSKI'!X25,'09-ISO-Kiszonka-UNIAGRO'!X25)</f>
        <v>49.34165295687589</v>
      </c>
      <c r="I19" s="123">
        <f>AVERAGE('09-ISO-Kiszonka-ANFARM'!U25,'09-ISO-Kiszonka-SUTKOWSKI'!U25,'09-ISO-Kiszonka-KRASNODĘBSKI'!U25,'09-ISO-Kiszonka-KACZYŃSKI'!U25,'09-ISO-Kiszonka-BIEBRZA'!U25,'09-ISO-Kiszonka-PACZUSKI'!U25,'09-ISO-Kiszonka-NERWIKI'!U25,'09-ISO-Kiszonka-BAŁDY'!U25,'09-ISO-Kiszonka-BUKS'!U25,'09-ISO-Kiszonka-KOLWINY'!U25,'09-ISO-Kiszonka-GAJ'!U25,'09-ISO-Kiszonka-STEC'!U25,'09-ISO-Kiszonka-BAŁUCH'!U25,'09-ISO-Kiszonka-KARWIEŃSKIE'!U25,'09-ISO-Kiszonka-DANKO'!U25,'09-ISO-Kiszonka-SOUKUP'!U25,'09-ISO-Kiszonka-CYWIŃSKI'!U25,'09-ISO-Kiszonka-WITKOWO'!U25,'09-ISO-Kiszonka-SKRODZKI'!U25,'09-ISO-Kiszonka-WIŚNIEWSKI'!U25,'09-ISO-Kiszonka-PIECZULIS'!U25,'09-ISO-Kiszonka-LITWICKI'!U25,'09-ISO-Kiszonka-OLEKSIUK'!U25,'09-ISO-Kiszonka-CHLEBUS'!U25,'09-ISO-Kiszonka-DZIĘGIELEWSKA'!U25,'09-ISO-Kiszonka-KUCZYŃSKI'!U25,'09-ISO-Kiszonka-PUCIŁOWSKI'!U25,'09-ISO-Kiszonka-TODOROWSKI'!U25,'09-ISO-Kiszonka-UNIAGRO'!U25)</f>
        <v>41.72727272727273</v>
      </c>
      <c r="J19" s="123">
        <f>AVERAGE('09-ISO-Kiszonka-ANFARM'!V25,'09-ISO-Kiszonka-SUTKOWSKI'!V25,'09-ISO-Kiszonka-KRASNODĘBSKI'!V25,'09-ISO-Kiszonka-KACZYŃSKI'!V25,'09-ISO-Kiszonka-BIEBRZA'!V25,'09-ISO-Kiszonka-PACZUSKI'!V25,'09-ISO-Kiszonka-NERWIKI'!V25,'09-ISO-Kiszonka-BAŁDY'!V25,'09-ISO-Kiszonka-BUKS'!V25,'09-ISO-Kiszonka-KOLWINY'!V25,'09-ISO-Kiszonka-GAJ'!V25,'09-ISO-Kiszonka-STEC'!V25,'09-ISO-Kiszonka-BAŁUCH'!V25,'09-ISO-Kiszonka-KARWIEŃSKIE'!V25,'09-ISO-Kiszonka-DANKO'!V25,'09-ISO-Kiszonka-SOUKUP'!V25,'09-ISO-Kiszonka-CYWIŃSKI'!V25,'09-ISO-Kiszonka-WITKOWO'!V25,'09-ISO-Kiszonka-SKRODZKI'!V25,'09-ISO-Kiszonka-WIŚNIEWSKI'!V25,'09-ISO-Kiszonka-PIECZULIS'!V25,'09-ISO-Kiszonka-LITWICKI'!V25,'09-ISO-Kiszonka-OLEKSIUK'!V25,'09-ISO-Kiszonka-CHLEBUS'!V25,'09-ISO-Kiszonka-DZIĘGIELEWSKA'!V25,'09-ISO-Kiszonka-KUCZYŃSKI'!V25,'09-ISO-Kiszonka-PUCIŁOWSKI'!V25,'09-ISO-Kiszonka-TODOROWSKI'!V25,'09-ISO-Kiszonka-UNIAGRO'!V25)</f>
        <v>60.18181818181818</v>
      </c>
      <c r="K19" s="175">
        <f t="shared" si="0"/>
        <v>29852</v>
      </c>
    </row>
    <row r="20" spans="2:11" ht="21" thickBot="1">
      <c r="B20" s="228" t="s">
        <v>202</v>
      </c>
      <c r="C20" s="235">
        <f>'PLONY-POLSKA PÓŁNOCNA'!H20</f>
        <v>19.779138178782777</v>
      </c>
      <c r="D20" s="231">
        <f>AVERAGE('09-ISO-Kiszonka-ANFARM'!P26,'09-ISO-Kiszonka-SUTKOWSKI'!P26,'09-ISO-Kiszonka-KRASNODĘBSKI'!P26,'09-ISO-Kiszonka-KACZYŃSKI'!P26,'09-ISO-Kiszonka-BIEBRZA'!P26,'09-ISO-Kiszonka-PACZUSKI'!P26,'09-ISO-Kiszonka-NERWIKI'!P26,'09-ISO-Kiszonka-BAŁDY'!P26,'09-ISO-Kiszonka-BUKS'!P26,'09-ISO-Kiszonka-KOLWINY'!P26,'09-ISO-Kiszonka-GAJ'!P26,'09-ISO-Kiszonka-STEC'!P26,'09-ISO-Kiszonka-BAŁUCH'!P26,'09-ISO-Kiszonka-KARWIEŃSKIE'!P26,'09-ISO-Kiszonka-DANKO'!P26,'09-ISO-Kiszonka-SOUKUP'!P26,'09-ISO-Kiszonka-CYWIŃSKI'!P26,'09-ISO-Kiszonka-WITKOWO'!P26,'09-ISO-Kiszonka-SKRODZKI'!P26,'09-ISO-Kiszonka-WIŚNIEWSKI'!P26,'09-ISO-Kiszonka-PIECZULIS'!P26,'09-ISO-Kiszonka-LITWICKI'!P26,'09-ISO-Kiszonka-OLEKSIUK'!P26,'09-ISO-Kiszonka-CHLEBUS'!P26,'09-ISO-Kiszonka-DZIĘGIELEWSKA'!P26,'09-ISO-Kiszonka-KUCZYŃSKI'!P26,'09-ISO-Kiszonka-PUCIŁOWSKI'!P26,'09-ISO-Kiszonka-TODOROWSKI'!P26,'09-ISO-Kiszonka-UNIAGRO'!P26)</f>
        <v>65.89500000000001</v>
      </c>
      <c r="E20" s="230">
        <f>AVERAGE('09-ISO-Kiszonka-ANFARM'!R26,'09-ISO-Kiszonka-SUTKOWSKI'!R26,'09-ISO-Kiszonka-KRASNODĘBSKI'!R26,'09-ISO-Kiszonka-KACZYŃSKI'!R26,'09-ISO-Kiszonka-BIEBRZA'!R26,'09-ISO-Kiszonka-PACZUSKI'!R26,'09-ISO-Kiszonka-NERWIKI'!R26,'09-ISO-Kiszonka-BAŁDY'!R26,'09-ISO-Kiszonka-BUKS'!R26,'09-ISO-Kiszonka-KOLWINY'!R26,'09-ISO-Kiszonka-GAJ'!R26,'09-ISO-Kiszonka-STEC'!R26,'09-ISO-Kiszonka-BAŁUCH'!R26,'09-ISO-Kiszonka-KARWIEŃSKIE'!R26,'09-ISO-Kiszonka-DANKO'!R26,'09-ISO-Kiszonka-SOUKUP'!R26,'09-ISO-Kiszonka-CYWIŃSKI'!R26,'09-ISO-Kiszonka-WITKOWO'!R26,'09-ISO-Kiszonka-SKRODZKI'!R26,'09-ISO-Kiszonka-WIŚNIEWSKI'!R26,'09-ISO-Kiszonka-PIECZULIS'!R26,'09-ISO-Kiszonka-LITWICKI'!R26,'09-ISO-Kiszonka-OLEKSIUK'!R26,'09-ISO-Kiszonka-CHLEBUS'!R26,'09-ISO-Kiszonka-DZIĘGIELEWSKA'!R26,'09-ISO-Kiszonka-KUCZYŃSKI'!R26,'09-ISO-Kiszonka-PUCIŁOWSKI'!R26,'09-ISO-Kiszonka-TODOROWSKI'!R26,'09-ISO-Kiszonka-UNIAGRO'!R26)</f>
        <v>15634.351548775438</v>
      </c>
      <c r="F20" s="230">
        <f>AVERAGE('09-ISO-Kiszonka-ANFARM'!T26,'09-ISO-Kiszonka-SUTKOWSKI'!T26,'09-ISO-Kiszonka-KRASNODĘBSKI'!T26,'09-ISO-Kiszonka-KACZYŃSKI'!T26,'09-ISO-Kiszonka-BIEBRZA'!T26,'09-ISO-Kiszonka-PACZUSKI'!T26,'09-ISO-Kiszonka-NERWIKI'!T26,'09-ISO-Kiszonka-BAŁDY'!T26,'09-ISO-Kiszonka-BUKS'!T26,'09-ISO-Kiszonka-KOLWINY'!T26,'09-ISO-Kiszonka-GAJ'!T26,'09-ISO-Kiszonka-STEC'!T26,'09-ISO-Kiszonka-BAŁUCH'!T26,'09-ISO-Kiszonka-KARWIEŃSKIE'!T26,'09-ISO-Kiszonka-DANKO'!T26,'09-ISO-Kiszonka-SOUKUP'!T26,'09-ISO-Kiszonka-CYWIŃSKI'!T26,'09-ISO-Kiszonka-WITKOWO'!T26,'09-ISO-Kiszonka-SKRODZKI'!T26,'09-ISO-Kiszonka-WIŚNIEWSKI'!T26,'09-ISO-Kiszonka-PIECZULIS'!T26,'09-ISO-Kiszonka-LITWICKI'!T26,'09-ISO-Kiszonka-OLEKSIUK'!T26,'09-ISO-Kiszonka-CHLEBUS'!T26,'09-ISO-Kiszonka-DZIĘGIELEWSKA'!T26,'09-ISO-Kiszonka-KUCZYŃSKI'!T26,'09-ISO-Kiszonka-PUCIŁOWSKI'!T26,'09-ISO-Kiszonka-TODOROWSKI'!T26,'09-ISO-Kiszonka-UNIAGRO'!T26)</f>
        <v>13622.300826135252</v>
      </c>
      <c r="G20" s="231">
        <f>AVERAGE('09-ISO-Kiszonka-ANFARM'!W26,'09-ISO-Kiszonka-SUTKOWSKI'!W26,'09-ISO-Kiszonka-KRASNODĘBSKI'!W26,'09-ISO-Kiszonka-KACZYŃSKI'!W26,'09-ISO-Kiszonka-BIEBRZA'!W26,'09-ISO-Kiszonka-PACZUSKI'!W26,'09-ISO-Kiszonka-NERWIKI'!W26,'09-ISO-Kiszonka-BAŁDY'!W26,'09-ISO-Kiszonka-BUKS'!W26,'09-ISO-Kiszonka-KOLWINY'!W26,'09-ISO-Kiszonka-GAJ'!W26,'09-ISO-Kiszonka-STEC'!W26,'09-ISO-Kiszonka-BAŁUCH'!W26,'09-ISO-Kiszonka-KARWIEŃSKIE'!W26,'09-ISO-Kiszonka-DANKO'!W26,'09-ISO-Kiszonka-SOUKUP'!W26,'09-ISO-Kiszonka-CYWIŃSKI'!W26,'09-ISO-Kiszonka-WITKOWO'!W26,'09-ISO-Kiszonka-SKRODZKI'!W26,'09-ISO-Kiszonka-WIŚNIEWSKI'!W26,'09-ISO-Kiszonka-PIECZULIS'!W26,'09-ISO-Kiszonka-LITWICKI'!W26,'09-ISO-Kiszonka-OLEKSIUK'!W26,'09-ISO-Kiszonka-CHLEBUS'!W26,'09-ISO-Kiszonka-DZIĘGIELEWSKA'!W26,'09-ISO-Kiszonka-KUCZYŃSKI'!W26,'09-ISO-Kiszonka-PUCIŁOWSKI'!W26,'09-ISO-Kiszonka-TODOROWSKI'!W26,'09-ISO-Kiszonka-UNIAGRO'!W26)</f>
        <v>23.3175</v>
      </c>
      <c r="H20" s="231">
        <f>AVERAGE('09-ISO-Kiszonka-ANFARM'!X26,'09-ISO-Kiszonka-SUTKOWSKI'!X26,'09-ISO-Kiszonka-KRASNODĘBSKI'!X26,'09-ISO-Kiszonka-KACZYŃSKI'!X26,'09-ISO-Kiszonka-BIEBRZA'!X26,'09-ISO-Kiszonka-PACZUSKI'!X26,'09-ISO-Kiszonka-NERWIKI'!X26,'09-ISO-Kiszonka-BAŁDY'!X26,'09-ISO-Kiszonka-BUKS'!X26,'09-ISO-Kiszonka-KOLWINY'!X26,'09-ISO-Kiszonka-GAJ'!X26,'09-ISO-Kiszonka-STEC'!X26,'09-ISO-Kiszonka-BAŁUCH'!X26,'09-ISO-Kiszonka-KARWIEŃSKIE'!X26,'09-ISO-Kiszonka-DANKO'!X26,'09-ISO-Kiszonka-SOUKUP'!X26,'09-ISO-Kiszonka-CYWIŃSKI'!X26,'09-ISO-Kiszonka-WITKOWO'!X26,'09-ISO-Kiszonka-SKRODZKI'!X26,'09-ISO-Kiszonka-WIŚNIEWSKI'!X26,'09-ISO-Kiszonka-PIECZULIS'!X26,'09-ISO-Kiszonka-LITWICKI'!X26,'09-ISO-Kiszonka-OLEKSIUK'!X26,'09-ISO-Kiszonka-CHLEBUS'!X26,'09-ISO-Kiszonka-DZIĘGIELEWSKA'!X26,'09-ISO-Kiszonka-KUCZYŃSKI'!X26,'09-ISO-Kiszonka-PUCIŁOWSKI'!X26,'09-ISO-Kiszonka-TODOROWSKI'!X26,'09-ISO-Kiszonka-UNIAGRO'!X26)</f>
        <v>46.88914108276367</v>
      </c>
      <c r="I20" s="231">
        <f>AVERAGE('09-ISO-Kiszonka-ANFARM'!U26,'09-ISO-Kiszonka-SUTKOWSKI'!U26,'09-ISO-Kiszonka-KRASNODĘBSKI'!U26,'09-ISO-Kiszonka-KACZYŃSKI'!U26,'09-ISO-Kiszonka-BIEBRZA'!U26,'09-ISO-Kiszonka-PACZUSKI'!U26,'09-ISO-Kiszonka-NERWIKI'!U26,'09-ISO-Kiszonka-BAŁDY'!U26,'09-ISO-Kiszonka-BUKS'!U26,'09-ISO-Kiszonka-KOLWINY'!U26,'09-ISO-Kiszonka-GAJ'!U26,'09-ISO-Kiszonka-STEC'!U26,'09-ISO-Kiszonka-BAŁUCH'!U26,'09-ISO-Kiszonka-KARWIEŃSKIE'!U26,'09-ISO-Kiszonka-DANKO'!U26,'09-ISO-Kiszonka-SOUKUP'!U26,'09-ISO-Kiszonka-CYWIŃSKI'!U26,'09-ISO-Kiszonka-WITKOWO'!U26,'09-ISO-Kiszonka-SKRODZKI'!U26,'09-ISO-Kiszonka-WIŚNIEWSKI'!U26,'09-ISO-Kiszonka-PIECZULIS'!U26,'09-ISO-Kiszonka-LITWICKI'!U26,'09-ISO-Kiszonka-OLEKSIUK'!U26,'09-ISO-Kiszonka-CHLEBUS'!U26,'09-ISO-Kiszonka-DZIĘGIELEWSKA'!U26,'09-ISO-Kiszonka-KUCZYŃSKI'!U26,'09-ISO-Kiszonka-PUCIŁOWSKI'!U26,'09-ISO-Kiszonka-TODOROWSKI'!U26,'09-ISO-Kiszonka-UNIAGRO'!U26)</f>
        <v>42.75</v>
      </c>
      <c r="J20" s="231">
        <f>AVERAGE('09-ISO-Kiszonka-ANFARM'!V26,'09-ISO-Kiszonka-SUTKOWSKI'!V26,'09-ISO-Kiszonka-KRASNODĘBSKI'!V26,'09-ISO-Kiszonka-KACZYŃSKI'!V26,'09-ISO-Kiszonka-BIEBRZA'!V26,'09-ISO-Kiszonka-PACZUSKI'!V26,'09-ISO-Kiszonka-NERWIKI'!V26,'09-ISO-Kiszonka-BAŁDY'!V26,'09-ISO-Kiszonka-BUKS'!V26,'09-ISO-Kiszonka-KOLWINY'!V26,'09-ISO-Kiszonka-GAJ'!V26,'09-ISO-Kiszonka-STEC'!V26,'09-ISO-Kiszonka-BAŁUCH'!V26,'09-ISO-Kiszonka-KARWIEŃSKIE'!V26,'09-ISO-Kiszonka-DANKO'!V26,'09-ISO-Kiszonka-SOUKUP'!V26,'09-ISO-Kiszonka-CYWIŃSKI'!V26,'09-ISO-Kiszonka-WITKOWO'!V26,'09-ISO-Kiszonka-SKRODZKI'!V26,'09-ISO-Kiszonka-WIŚNIEWSKI'!V26,'09-ISO-Kiszonka-PIECZULIS'!V26,'09-ISO-Kiszonka-LITWICKI'!V26,'09-ISO-Kiszonka-OLEKSIUK'!V26,'09-ISO-Kiszonka-CHLEBUS'!V26,'09-ISO-Kiszonka-DZIĘGIELEWSKA'!V26,'09-ISO-Kiszonka-KUCZYŃSKI'!V26,'09-ISO-Kiszonka-PUCIŁOWSKI'!V26,'09-ISO-Kiszonka-TODOROWSKI'!V26,'09-ISO-Kiszonka-UNIAGRO'!V26)</f>
        <v>60.5</v>
      </c>
      <c r="K20" s="236">
        <f t="shared" si="0"/>
        <v>35533</v>
      </c>
    </row>
    <row r="22" ht="12.75">
      <c r="B22" s="195" t="s">
        <v>203</v>
      </c>
    </row>
    <row r="24" ht="15">
      <c r="B24" s="176" t="s">
        <v>77</v>
      </c>
    </row>
    <row r="25" ht="15">
      <c r="B25" s="176" t="s">
        <v>78</v>
      </c>
    </row>
    <row r="26" ht="15">
      <c r="B26" s="176" t="s">
        <v>79</v>
      </c>
    </row>
    <row r="27" ht="15">
      <c r="B27" s="176" t="s">
        <v>80</v>
      </c>
    </row>
    <row r="28" ht="15">
      <c r="B28" s="176" t="s">
        <v>81</v>
      </c>
    </row>
    <row r="29" ht="15">
      <c r="B29" s="176" t="s">
        <v>82</v>
      </c>
    </row>
    <row r="30" ht="15">
      <c r="B30" s="176" t="s">
        <v>83</v>
      </c>
    </row>
    <row r="31" ht="15">
      <c r="B31" s="176" t="s">
        <v>190</v>
      </c>
    </row>
    <row r="32" ht="15">
      <c r="B32" s="176" t="s">
        <v>191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0"/>
  <dimension ref="A1:X44"/>
  <sheetViews>
    <sheetView showGridLines="0" zoomScaleSheetLayoutView="100" workbookViewId="0" topLeftCell="H1">
      <selection activeCell="Q19" sqref="Q1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90</v>
      </c>
      <c r="E3" s="11" t="s">
        <v>7</v>
      </c>
      <c r="F3" t="s">
        <v>91</v>
      </c>
      <c r="G3" s="7"/>
      <c r="L3" s="1"/>
      <c r="M3" s="11" t="s">
        <v>5</v>
      </c>
      <c r="N3" t="str">
        <f>C3</f>
        <v>KACZYŃSKI</v>
      </c>
      <c r="P3" s="11" t="s">
        <v>7</v>
      </c>
      <c r="Q3" s="12" t="str">
        <f>F3</f>
        <v>24.10.09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92</v>
      </c>
      <c r="L4" s="1"/>
      <c r="M4" s="11" t="s">
        <v>9</v>
      </c>
      <c r="P4" s="11" t="s">
        <v>10</v>
      </c>
      <c r="Q4" s="12" t="str">
        <f>F4</f>
        <v>27.04.09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>
        <v>86000</v>
      </c>
      <c r="D8" s="46">
        <v>96</v>
      </c>
      <c r="E8" s="46">
        <v>3</v>
      </c>
      <c r="F8" s="36">
        <f>D8*E8</f>
        <v>288</v>
      </c>
      <c r="G8" s="37">
        <v>1394</v>
      </c>
      <c r="H8" s="38">
        <f>G8*10/F8</f>
        <v>48.40277777777778</v>
      </c>
      <c r="I8" s="39">
        <v>38.72</v>
      </c>
      <c r="J8" s="38">
        <f>H8*I8/100</f>
        <v>18.741555555555557</v>
      </c>
      <c r="K8"/>
      <c r="L8" s="33">
        <v>2</v>
      </c>
      <c r="M8" s="34" t="s">
        <v>47</v>
      </c>
      <c r="N8" s="201">
        <f>I8</f>
        <v>38.72</v>
      </c>
      <c r="O8" s="201">
        <f>J8</f>
        <v>18.741555555555557</v>
      </c>
      <c r="P8" s="202">
        <v>67.48</v>
      </c>
      <c r="Q8" s="203">
        <v>0.83</v>
      </c>
      <c r="R8" s="204">
        <f>O8*Q8*1000</f>
        <v>15555.49111111111</v>
      </c>
      <c r="S8" s="203">
        <v>0.73</v>
      </c>
      <c r="T8" s="204">
        <f>O8*S8*1000</f>
        <v>13681.335555555555</v>
      </c>
      <c r="U8" s="205">
        <v>47</v>
      </c>
      <c r="V8" s="205">
        <v>64</v>
      </c>
      <c r="W8" s="202">
        <v>36.68</v>
      </c>
      <c r="X8" s="200">
        <v>41.08523178100586</v>
      </c>
    </row>
    <row r="9" spans="1:24" s="6" customFormat="1" ht="15.75" customHeight="1">
      <c r="A9" s="47">
        <v>3</v>
      </c>
      <c r="B9" s="34" t="s">
        <v>48</v>
      </c>
      <c r="C9" s="4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201"/>
      <c r="O9" s="201"/>
      <c r="P9" s="202"/>
      <c r="Q9" s="203"/>
      <c r="R9" s="204"/>
      <c r="S9" s="203"/>
      <c r="T9" s="204"/>
      <c r="U9" s="206"/>
      <c r="V9" s="206"/>
      <c r="W9" s="202"/>
      <c r="X9" s="202"/>
    </row>
    <row r="10" spans="1:24" s="6" customFormat="1" ht="15.75" customHeight="1">
      <c r="A10" s="47">
        <v>4</v>
      </c>
      <c r="B10" s="34" t="s">
        <v>49</v>
      </c>
      <c r="C10" s="45"/>
      <c r="D10" s="46"/>
      <c r="E10" s="46"/>
      <c r="F10" s="36"/>
      <c r="G10" s="37"/>
      <c r="H10" s="38"/>
      <c r="I10" s="39"/>
      <c r="J10" s="38"/>
      <c r="K10"/>
      <c r="L10" s="47">
        <v>4</v>
      </c>
      <c r="M10" s="34" t="s">
        <v>49</v>
      </c>
      <c r="N10" s="201"/>
      <c r="O10" s="201"/>
      <c r="P10" s="202"/>
      <c r="Q10" s="203"/>
      <c r="R10" s="204"/>
      <c r="S10" s="203"/>
      <c r="T10" s="204"/>
      <c r="U10" s="206"/>
      <c r="V10" s="206"/>
      <c r="W10" s="202"/>
      <c r="X10" s="202"/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45"/>
      <c r="D12" s="46"/>
      <c r="E12" s="46"/>
      <c r="F12" s="36"/>
      <c r="G12" s="37"/>
      <c r="H12" s="38"/>
      <c r="I12" s="39"/>
      <c r="J12" s="38"/>
      <c r="K12"/>
      <c r="L12" s="47">
        <v>6</v>
      </c>
      <c r="M12" s="48" t="s">
        <v>51</v>
      </c>
      <c r="N12" s="201"/>
      <c r="O12" s="201"/>
      <c r="P12" s="202"/>
      <c r="Q12" s="203"/>
      <c r="R12" s="204"/>
      <c r="S12" s="203"/>
      <c r="T12" s="204"/>
      <c r="U12" s="206"/>
      <c r="V12" s="206"/>
      <c r="W12" s="202"/>
      <c r="X12" s="202"/>
    </row>
    <row r="13" spans="1:24" s="6" customFormat="1" ht="15.75" customHeight="1">
      <c r="A13" s="47">
        <v>7</v>
      </c>
      <c r="B13" s="48" t="s">
        <v>52</v>
      </c>
      <c r="C13" s="45">
        <v>86000</v>
      </c>
      <c r="D13" s="46">
        <v>96</v>
      </c>
      <c r="E13" s="46">
        <v>3</v>
      </c>
      <c r="F13" s="36">
        <f>D13*E13</f>
        <v>288</v>
      </c>
      <c r="G13" s="37">
        <v>1550</v>
      </c>
      <c r="H13" s="38">
        <f>G13*10/F13</f>
        <v>53.81944444444444</v>
      </c>
      <c r="I13" s="39">
        <v>36.5</v>
      </c>
      <c r="J13" s="38">
        <f>H13*I13/100</f>
        <v>19.64409722222222</v>
      </c>
      <c r="K13"/>
      <c r="L13" s="47">
        <v>7</v>
      </c>
      <c r="M13" s="48" t="s">
        <v>52</v>
      </c>
      <c r="N13" s="201">
        <f aca="true" t="shared" si="0" ref="N13:O16">I13</f>
        <v>36.5</v>
      </c>
      <c r="O13" s="201">
        <f t="shared" si="0"/>
        <v>19.64409722222222</v>
      </c>
      <c r="P13" s="202">
        <v>62.96</v>
      </c>
      <c r="Q13" s="203">
        <v>0.79</v>
      </c>
      <c r="R13" s="204">
        <f>O13*Q13*1000</f>
        <v>15518.836805555555</v>
      </c>
      <c r="S13" s="203">
        <v>0.69</v>
      </c>
      <c r="T13" s="204">
        <f>O13*S13*1000</f>
        <v>13554.427083333332</v>
      </c>
      <c r="U13" s="205">
        <v>46</v>
      </c>
      <c r="V13" s="205">
        <v>62</v>
      </c>
      <c r="W13" s="202">
        <v>32.58</v>
      </c>
      <c r="X13" s="200">
        <v>46.01859664916992</v>
      </c>
    </row>
    <row r="14" spans="1:24" s="6" customFormat="1" ht="15.75" customHeight="1">
      <c r="A14" s="47">
        <v>8</v>
      </c>
      <c r="B14" s="48" t="s">
        <v>53</v>
      </c>
      <c r="C14" s="45">
        <v>86000</v>
      </c>
      <c r="D14" s="46">
        <v>96</v>
      </c>
      <c r="E14" s="46">
        <v>3</v>
      </c>
      <c r="F14" s="36">
        <f>D14*E14</f>
        <v>288</v>
      </c>
      <c r="G14" s="37">
        <v>1619</v>
      </c>
      <c r="H14" s="38">
        <f>G14*10/F14</f>
        <v>56.21527777777778</v>
      </c>
      <c r="I14" s="39">
        <v>35.28</v>
      </c>
      <c r="J14" s="38">
        <f>H14*I14/100</f>
        <v>19.83275</v>
      </c>
      <c r="K14"/>
      <c r="L14" s="47">
        <v>8</v>
      </c>
      <c r="M14" s="48" t="s">
        <v>53</v>
      </c>
      <c r="N14" s="201">
        <f t="shared" si="0"/>
        <v>35.28</v>
      </c>
      <c r="O14" s="201">
        <f t="shared" si="0"/>
        <v>19.83275</v>
      </c>
      <c r="P14" s="202">
        <v>68.49</v>
      </c>
      <c r="Q14" s="203">
        <v>0.83</v>
      </c>
      <c r="R14" s="204">
        <f>O14*Q14*1000</f>
        <v>16461.1825</v>
      </c>
      <c r="S14" s="203">
        <v>0.74</v>
      </c>
      <c r="T14" s="204">
        <f>O14*S14*1000</f>
        <v>14676.235</v>
      </c>
      <c r="U14" s="205">
        <v>49</v>
      </c>
      <c r="V14" s="205">
        <v>65</v>
      </c>
      <c r="W14" s="202">
        <v>35.83</v>
      </c>
      <c r="X14" s="200">
        <v>41.277523040771484</v>
      </c>
    </row>
    <row r="15" spans="1:24" s="6" customFormat="1" ht="15.75" customHeight="1">
      <c r="A15" s="47">
        <v>9</v>
      </c>
      <c r="B15" s="48" t="s">
        <v>54</v>
      </c>
      <c r="C15" s="45">
        <v>86000</v>
      </c>
      <c r="D15" s="46">
        <v>96</v>
      </c>
      <c r="E15" s="46">
        <v>3</v>
      </c>
      <c r="F15" s="36">
        <f>D15*E15</f>
        <v>288</v>
      </c>
      <c r="G15" s="37">
        <v>1458</v>
      </c>
      <c r="H15" s="38">
        <f>G15*10/F15</f>
        <v>50.625</v>
      </c>
      <c r="I15" s="39">
        <v>36.65</v>
      </c>
      <c r="J15" s="38">
        <f>H15*I15/100</f>
        <v>18.5540625</v>
      </c>
      <c r="K15"/>
      <c r="L15" s="47">
        <v>9</v>
      </c>
      <c r="M15" s="48" t="s">
        <v>54</v>
      </c>
      <c r="N15" s="201">
        <f t="shared" si="0"/>
        <v>36.65</v>
      </c>
      <c r="O15" s="201">
        <f t="shared" si="0"/>
        <v>18.5540625</v>
      </c>
      <c r="P15" s="202">
        <v>65.35</v>
      </c>
      <c r="Q15" s="203">
        <v>0.8</v>
      </c>
      <c r="R15" s="204">
        <f>O15*Q15*1000</f>
        <v>14843.250000000002</v>
      </c>
      <c r="S15" s="203">
        <v>0.7</v>
      </c>
      <c r="T15" s="204">
        <f>O15*S15*1000</f>
        <v>12987.84375</v>
      </c>
      <c r="U15" s="205">
        <v>47</v>
      </c>
      <c r="V15" s="205">
        <v>63</v>
      </c>
      <c r="W15" s="202">
        <v>32.99</v>
      </c>
      <c r="X15" s="200">
        <v>45.50075149536133</v>
      </c>
    </row>
    <row r="16" spans="1:24" s="6" customFormat="1" ht="15.75" customHeight="1">
      <c r="A16" s="47">
        <v>10</v>
      </c>
      <c r="B16" s="34" t="s">
        <v>55</v>
      </c>
      <c r="C16" s="45">
        <v>86000</v>
      </c>
      <c r="D16" s="46">
        <v>96</v>
      </c>
      <c r="E16" s="46">
        <v>3</v>
      </c>
      <c r="F16" s="36">
        <f>D16*E16</f>
        <v>288</v>
      </c>
      <c r="G16" s="37">
        <v>1849</v>
      </c>
      <c r="H16" s="38">
        <f>G16*10/F16</f>
        <v>64.20138888888889</v>
      </c>
      <c r="I16" s="39">
        <v>32.93</v>
      </c>
      <c r="J16" s="38">
        <f>H16*I16/100</f>
        <v>21.14151736111111</v>
      </c>
      <c r="K16"/>
      <c r="L16" s="47">
        <v>10</v>
      </c>
      <c r="M16" s="34" t="s">
        <v>55</v>
      </c>
      <c r="N16" s="201">
        <f t="shared" si="0"/>
        <v>32.93</v>
      </c>
      <c r="O16" s="201">
        <f t="shared" si="0"/>
        <v>21.14151736111111</v>
      </c>
      <c r="P16" s="202">
        <v>64.19</v>
      </c>
      <c r="Q16" s="203">
        <v>0.8</v>
      </c>
      <c r="R16" s="204">
        <f>O16*Q16*1000</f>
        <v>16913.213888888888</v>
      </c>
      <c r="S16" s="203">
        <v>0.7</v>
      </c>
      <c r="T16" s="204">
        <f>O16*S16*1000</f>
        <v>14799.062152777775</v>
      </c>
      <c r="U16" s="205">
        <v>43</v>
      </c>
      <c r="V16" s="205">
        <v>61</v>
      </c>
      <c r="W16" s="202">
        <v>33.61</v>
      </c>
      <c r="X16" s="200">
        <v>45.720462799072266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86000</v>
      </c>
      <c r="D18" s="46">
        <v>105.5</v>
      </c>
      <c r="E18" s="46">
        <v>3</v>
      </c>
      <c r="F18" s="36">
        <f>D18*E18</f>
        <v>316.5</v>
      </c>
      <c r="G18" s="37">
        <v>1890</v>
      </c>
      <c r="H18" s="38">
        <f>G18*10/F18</f>
        <v>59.71563981042654</v>
      </c>
      <c r="I18" s="39">
        <v>30.45</v>
      </c>
      <c r="J18" s="38">
        <f>H18*I18/100</f>
        <v>18.18341232227488</v>
      </c>
      <c r="K18"/>
      <c r="L18" s="47">
        <v>12</v>
      </c>
      <c r="M18" s="34" t="s">
        <v>57</v>
      </c>
      <c r="N18" s="201">
        <f>I18</f>
        <v>30.45</v>
      </c>
      <c r="O18" s="201">
        <f>J18</f>
        <v>18.18341232227488</v>
      </c>
      <c r="P18" s="202">
        <v>62.82</v>
      </c>
      <c r="Q18" s="203">
        <v>0.77</v>
      </c>
      <c r="R18" s="204">
        <f>O18*Q18*1000</f>
        <v>14001.227488151659</v>
      </c>
      <c r="S18" s="203">
        <v>0.67</v>
      </c>
      <c r="T18" s="204">
        <f>O18*S18*1000</f>
        <v>12182.88625592417</v>
      </c>
      <c r="U18" s="205">
        <v>45</v>
      </c>
      <c r="V18" s="205">
        <v>60</v>
      </c>
      <c r="W18" s="202">
        <v>28.81</v>
      </c>
      <c r="X18" s="200">
        <v>49.59416580200195</v>
      </c>
    </row>
    <row r="19" spans="1:24" s="6" customFormat="1" ht="15.75" customHeight="1">
      <c r="A19" s="47">
        <v>13</v>
      </c>
      <c r="B19" s="34" t="s">
        <v>58</v>
      </c>
      <c r="C19" s="45">
        <v>86000</v>
      </c>
      <c r="D19" s="46">
        <v>105.5</v>
      </c>
      <c r="E19" s="46">
        <v>3</v>
      </c>
      <c r="F19" s="36">
        <f>D19*E19</f>
        <v>316.5</v>
      </c>
      <c r="G19" s="37">
        <v>1568</v>
      </c>
      <c r="H19" s="38">
        <f>G19*10/F19</f>
        <v>49.54186413902054</v>
      </c>
      <c r="I19" s="39">
        <v>32.66</v>
      </c>
      <c r="J19" s="38">
        <f>H19*I19/100</f>
        <v>16.180372827804106</v>
      </c>
      <c r="K19"/>
      <c r="L19" s="47">
        <v>13</v>
      </c>
      <c r="M19" s="34" t="s">
        <v>58</v>
      </c>
      <c r="N19" s="201">
        <f>I19</f>
        <v>32.66</v>
      </c>
      <c r="O19" s="201">
        <f>J19</f>
        <v>16.180372827804106</v>
      </c>
      <c r="P19" s="202">
        <v>65.11</v>
      </c>
      <c r="Q19" s="203">
        <v>0.8</v>
      </c>
      <c r="R19" s="204">
        <f>O19*Q19*1000</f>
        <v>12944.298262243286</v>
      </c>
      <c r="S19" s="203">
        <v>0.69</v>
      </c>
      <c r="T19" s="204">
        <f>O19*S19*1000</f>
        <v>11164.457251184831</v>
      </c>
      <c r="U19" s="205">
        <v>45</v>
      </c>
      <c r="V19" s="205">
        <v>62</v>
      </c>
      <c r="W19" s="202">
        <v>31.39</v>
      </c>
      <c r="X19" s="200">
        <v>46.45071792602539</v>
      </c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45">
        <v>86000</v>
      </c>
      <c r="D22" s="46">
        <v>105.5</v>
      </c>
      <c r="E22" s="46">
        <v>3</v>
      </c>
      <c r="F22" s="36">
        <f>D22*E22</f>
        <v>316.5</v>
      </c>
      <c r="G22" s="37">
        <v>1779</v>
      </c>
      <c r="H22" s="38">
        <f>G22*10/F22</f>
        <v>56.208530805687204</v>
      </c>
      <c r="I22" s="39">
        <v>35.84</v>
      </c>
      <c r="J22" s="38">
        <f>H22*I22/100</f>
        <v>20.145137440758297</v>
      </c>
      <c r="L22" s="47">
        <v>16</v>
      </c>
      <c r="M22" s="34" t="s">
        <v>61</v>
      </c>
      <c r="N22" s="201">
        <f>I22</f>
        <v>35.84</v>
      </c>
      <c r="O22" s="201">
        <f>J22</f>
        <v>20.145137440758297</v>
      </c>
      <c r="P22" s="202">
        <v>68.32</v>
      </c>
      <c r="Q22" s="203">
        <v>0.83</v>
      </c>
      <c r="R22" s="204">
        <f>O22*Q22*1000</f>
        <v>16720.464075829386</v>
      </c>
      <c r="S22" s="203">
        <v>0.74</v>
      </c>
      <c r="T22" s="204">
        <f>O22*S22*1000</f>
        <v>14907.401706161141</v>
      </c>
      <c r="U22" s="205">
        <v>47</v>
      </c>
      <c r="V22" s="205">
        <v>64</v>
      </c>
      <c r="W22" s="202">
        <v>38.09</v>
      </c>
      <c r="X22" s="200">
        <v>41.33435821533203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>
        <v>86000</v>
      </c>
      <c r="D25" s="46">
        <v>105.5</v>
      </c>
      <c r="E25" s="46">
        <v>3</v>
      </c>
      <c r="F25" s="36">
        <f>D25*E25</f>
        <v>316.5</v>
      </c>
      <c r="G25" s="37">
        <v>1780</v>
      </c>
      <c r="H25" s="38">
        <f>G25*10/F25</f>
        <v>56.24012638230648</v>
      </c>
      <c r="I25" s="39">
        <v>32.36</v>
      </c>
      <c r="J25" s="38">
        <f>H25*I25/100</f>
        <v>18.199304897314377</v>
      </c>
      <c r="L25" s="50">
        <v>19</v>
      </c>
      <c r="M25" s="34" t="s">
        <v>64</v>
      </c>
      <c r="N25" s="201">
        <f>I25</f>
        <v>32.36</v>
      </c>
      <c r="O25" s="201">
        <f>J25</f>
        <v>18.199304897314377</v>
      </c>
      <c r="P25" s="202">
        <v>60.58</v>
      </c>
      <c r="Q25" s="203">
        <v>0.78</v>
      </c>
      <c r="R25" s="204">
        <f>O25*Q25*1000</f>
        <v>14195.457819905216</v>
      </c>
      <c r="S25" s="203">
        <v>0.67</v>
      </c>
      <c r="T25" s="204">
        <f>O25*S25*1000</f>
        <v>12193.534281200635</v>
      </c>
      <c r="U25" s="205">
        <v>43</v>
      </c>
      <c r="V25" s="205">
        <v>60</v>
      </c>
      <c r="W25" s="202">
        <v>25.48</v>
      </c>
      <c r="X25" s="200">
        <v>51.43473434448242</v>
      </c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45">
        <v>86000</v>
      </c>
      <c r="D32" s="46">
        <v>105.5</v>
      </c>
      <c r="E32" s="46">
        <v>3</v>
      </c>
      <c r="F32" s="36">
        <f>D32*E32</f>
        <v>316.5</v>
      </c>
      <c r="G32" s="37">
        <v>1786</v>
      </c>
      <c r="H32" s="38">
        <f>G32*10/F32</f>
        <v>56.42969984202212</v>
      </c>
      <c r="I32" s="39">
        <v>35.55</v>
      </c>
      <c r="J32" s="38">
        <f>H32*I32/100</f>
        <v>20.06075829383886</v>
      </c>
      <c r="L32" s="50">
        <v>26</v>
      </c>
      <c r="M32" s="34" t="s">
        <v>71</v>
      </c>
      <c r="N32" s="40">
        <f>I32</f>
        <v>35.55</v>
      </c>
      <c r="O32" s="40">
        <f>J32</f>
        <v>20.06075829383886</v>
      </c>
      <c r="P32" s="196">
        <v>65.6</v>
      </c>
      <c r="Q32" s="197">
        <v>0.81</v>
      </c>
      <c r="R32" s="43">
        <f>O32*Q32*1000</f>
        <v>16249.214218009478</v>
      </c>
      <c r="S32" s="197">
        <v>0.71</v>
      </c>
      <c r="T32" s="43">
        <f>O32*S32*1000</f>
        <v>14243.138388625588</v>
      </c>
      <c r="U32" s="198">
        <v>39</v>
      </c>
      <c r="V32" s="198">
        <v>60</v>
      </c>
      <c r="W32" s="196">
        <v>34.72</v>
      </c>
      <c r="X32" s="199">
        <v>44.486568450927734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5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93</v>
      </c>
      <c r="E3" s="11" t="s">
        <v>7</v>
      </c>
      <c r="F3" t="s">
        <v>94</v>
      </c>
      <c r="G3" s="7"/>
      <c r="L3" s="1"/>
      <c r="M3" s="11" t="s">
        <v>5</v>
      </c>
      <c r="N3" t="str">
        <f>C3</f>
        <v>BIEBRZA</v>
      </c>
      <c r="P3" s="11" t="s">
        <v>7</v>
      </c>
      <c r="Q3" s="12" t="str">
        <f>F3</f>
        <v>29.09.09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95</v>
      </c>
      <c r="L4" s="1"/>
      <c r="M4" s="11" t="s">
        <v>9</v>
      </c>
      <c r="P4" s="11" t="s">
        <v>10</v>
      </c>
      <c r="Q4" s="12" t="str">
        <f>F4</f>
        <v>12.05.09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>
        <v>90600</v>
      </c>
      <c r="D8" s="46">
        <v>174</v>
      </c>
      <c r="E8" s="46">
        <v>3</v>
      </c>
      <c r="F8" s="36">
        <f>D8*E8</f>
        <v>522</v>
      </c>
      <c r="G8" s="37">
        <v>2579</v>
      </c>
      <c r="H8" s="38">
        <f>G8*10/F8</f>
        <v>49.406130268199234</v>
      </c>
      <c r="I8" s="39">
        <v>35.79</v>
      </c>
      <c r="J8" s="38">
        <f>H8*I8/100</f>
        <v>17.682454022988505</v>
      </c>
      <c r="K8"/>
      <c r="L8" s="33">
        <v>2</v>
      </c>
      <c r="M8" s="34" t="s">
        <v>47</v>
      </c>
      <c r="N8" s="201">
        <f>I8</f>
        <v>35.79</v>
      </c>
      <c r="O8" s="201">
        <f>J8</f>
        <v>17.682454022988505</v>
      </c>
      <c r="P8" s="202">
        <v>68.9</v>
      </c>
      <c r="Q8" s="203">
        <v>0.8</v>
      </c>
      <c r="R8" s="204">
        <f>O8*Q8*1000</f>
        <v>14145.963218390803</v>
      </c>
      <c r="S8" s="203">
        <v>0.7</v>
      </c>
      <c r="T8" s="204">
        <f>O8*S8*1000</f>
        <v>12377.717816091954</v>
      </c>
      <c r="U8" s="205">
        <v>41</v>
      </c>
      <c r="V8" s="205">
        <v>60</v>
      </c>
      <c r="W8" s="202">
        <v>27.91</v>
      </c>
      <c r="X8" s="200">
        <v>42.55724334716797</v>
      </c>
    </row>
    <row r="9" spans="1:24" s="6" customFormat="1" ht="15.75" customHeight="1">
      <c r="A9" s="47">
        <v>3</v>
      </c>
      <c r="B9" s="34" t="s">
        <v>48</v>
      </c>
      <c r="C9" s="181"/>
      <c r="D9" s="182"/>
      <c r="E9" s="182"/>
      <c r="F9" s="183"/>
      <c r="G9" s="184"/>
      <c r="H9" s="185"/>
      <c r="I9" s="186"/>
      <c r="J9" s="185"/>
      <c r="K9" t="s">
        <v>96</v>
      </c>
      <c r="L9" s="47">
        <v>3</v>
      </c>
      <c r="M9" s="34" t="s">
        <v>48</v>
      </c>
      <c r="N9" s="201"/>
      <c r="O9" s="201"/>
      <c r="P9" s="202"/>
      <c r="Q9" s="203"/>
      <c r="R9" s="204"/>
      <c r="S9" s="203"/>
      <c r="T9" s="204"/>
      <c r="U9" s="206"/>
      <c r="V9" s="206"/>
      <c r="W9" s="202"/>
      <c r="X9" s="202"/>
    </row>
    <row r="10" spans="1:24" s="6" customFormat="1" ht="15.75" customHeight="1">
      <c r="A10" s="47">
        <v>4</v>
      </c>
      <c r="B10" s="34" t="s">
        <v>49</v>
      </c>
      <c r="C10" s="45"/>
      <c r="D10" s="46"/>
      <c r="E10" s="46"/>
      <c r="F10" s="36"/>
      <c r="G10" s="37"/>
      <c r="H10" s="38"/>
      <c r="I10" s="39"/>
      <c r="J10" s="38"/>
      <c r="K10"/>
      <c r="L10" s="47">
        <v>4</v>
      </c>
      <c r="M10" s="34" t="s">
        <v>49</v>
      </c>
      <c r="N10" s="201"/>
      <c r="O10" s="201"/>
      <c r="P10" s="202"/>
      <c r="Q10" s="203"/>
      <c r="R10" s="204"/>
      <c r="S10" s="203"/>
      <c r="T10" s="204"/>
      <c r="U10" s="206"/>
      <c r="V10" s="206"/>
      <c r="W10" s="202"/>
      <c r="X10" s="202"/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181"/>
      <c r="D12" s="182"/>
      <c r="E12" s="182"/>
      <c r="F12" s="183"/>
      <c r="G12" s="184"/>
      <c r="H12" s="185"/>
      <c r="I12" s="186"/>
      <c r="J12" s="185"/>
      <c r="K12" t="s">
        <v>96</v>
      </c>
      <c r="L12" s="47">
        <v>6</v>
      </c>
      <c r="M12" s="48" t="s">
        <v>51</v>
      </c>
      <c r="N12" s="201"/>
      <c r="O12" s="201"/>
      <c r="P12" s="202"/>
      <c r="Q12" s="203"/>
      <c r="R12" s="204"/>
      <c r="S12" s="203"/>
      <c r="T12" s="204"/>
      <c r="U12" s="206"/>
      <c r="V12" s="206"/>
      <c r="W12" s="202"/>
      <c r="X12" s="202"/>
    </row>
    <row r="13" spans="1:24" s="6" customFormat="1" ht="15.75" customHeight="1">
      <c r="A13" s="47">
        <v>7</v>
      </c>
      <c r="B13" s="48" t="s">
        <v>52</v>
      </c>
      <c r="C13" s="45">
        <v>90600</v>
      </c>
      <c r="D13" s="46">
        <v>139</v>
      </c>
      <c r="E13" s="46">
        <v>3</v>
      </c>
      <c r="F13" s="36">
        <f>D13*E13</f>
        <v>417</v>
      </c>
      <c r="G13" s="37">
        <v>1616</v>
      </c>
      <c r="H13" s="38">
        <f>G13*10/F13</f>
        <v>38.752997601918466</v>
      </c>
      <c r="I13" s="39">
        <v>38.32</v>
      </c>
      <c r="J13" s="38">
        <f>H13*I13/100</f>
        <v>14.850148681055156</v>
      </c>
      <c r="K13"/>
      <c r="L13" s="47">
        <v>7</v>
      </c>
      <c r="M13" s="48" t="s">
        <v>52</v>
      </c>
      <c r="N13" s="201">
        <f aca="true" t="shared" si="0" ref="N13:O16">I13</f>
        <v>38.32</v>
      </c>
      <c r="O13" s="201">
        <f t="shared" si="0"/>
        <v>14.850148681055156</v>
      </c>
      <c r="P13" s="202">
        <v>66.54</v>
      </c>
      <c r="Q13" s="207">
        <v>0.8</v>
      </c>
      <c r="R13" s="204">
        <f>O13*Q13*1000</f>
        <v>11880.118944844126</v>
      </c>
      <c r="S13" s="207">
        <v>0.7</v>
      </c>
      <c r="T13" s="204">
        <f>O13*S13*1000</f>
        <v>10395.104076738608</v>
      </c>
      <c r="U13" s="208">
        <v>38</v>
      </c>
      <c r="V13" s="208">
        <v>60</v>
      </c>
      <c r="W13" s="202">
        <v>28.17</v>
      </c>
      <c r="X13" s="200">
        <v>44.25908660888672</v>
      </c>
    </row>
    <row r="14" spans="1:24" s="6" customFormat="1" ht="15.75" customHeight="1">
      <c r="A14" s="47">
        <v>8</v>
      </c>
      <c r="B14" s="48" t="s">
        <v>53</v>
      </c>
      <c r="C14" s="45">
        <v>90600</v>
      </c>
      <c r="D14" s="46">
        <v>139</v>
      </c>
      <c r="E14" s="46">
        <v>3</v>
      </c>
      <c r="F14" s="36">
        <f>D14*E14</f>
        <v>417</v>
      </c>
      <c r="G14" s="37">
        <v>1725</v>
      </c>
      <c r="H14" s="38">
        <f>G14*10/F14</f>
        <v>41.36690647482014</v>
      </c>
      <c r="I14" s="39">
        <v>32.09</v>
      </c>
      <c r="J14" s="38">
        <f>H14*I14/100</f>
        <v>13.274640287769785</v>
      </c>
      <c r="K14"/>
      <c r="L14" s="47">
        <v>8</v>
      </c>
      <c r="M14" s="48" t="s">
        <v>53</v>
      </c>
      <c r="N14" s="201">
        <f t="shared" si="0"/>
        <v>32.09</v>
      </c>
      <c r="O14" s="201">
        <f t="shared" si="0"/>
        <v>13.274640287769785</v>
      </c>
      <c r="P14" s="202">
        <v>65.36</v>
      </c>
      <c r="Q14" s="203">
        <v>0.79</v>
      </c>
      <c r="R14" s="204">
        <f>O14*Q14*1000</f>
        <v>10486.96582733813</v>
      </c>
      <c r="S14" s="203">
        <v>0.69</v>
      </c>
      <c r="T14" s="204">
        <f>O14*S14*1000</f>
        <v>9159.50179856115</v>
      </c>
      <c r="U14" s="205">
        <v>43</v>
      </c>
      <c r="V14" s="205">
        <v>61</v>
      </c>
      <c r="W14" s="202">
        <v>24.55</v>
      </c>
      <c r="X14" s="200">
        <v>46.23969650268555</v>
      </c>
    </row>
    <row r="15" spans="1:24" s="6" customFormat="1" ht="15.75" customHeight="1">
      <c r="A15" s="47">
        <v>9</v>
      </c>
      <c r="B15" s="48" t="s">
        <v>54</v>
      </c>
      <c r="C15" s="45">
        <v>90600</v>
      </c>
      <c r="D15" s="46">
        <v>139</v>
      </c>
      <c r="E15" s="46">
        <v>3</v>
      </c>
      <c r="F15" s="36">
        <f>D15*E15</f>
        <v>417</v>
      </c>
      <c r="G15" s="37">
        <v>1993</v>
      </c>
      <c r="H15" s="38">
        <f>G15*10/F15</f>
        <v>47.79376498800959</v>
      </c>
      <c r="I15" s="39">
        <v>30.78</v>
      </c>
      <c r="J15" s="38">
        <f>H15*I15/100</f>
        <v>14.710920863309353</v>
      </c>
      <c r="K15"/>
      <c r="L15" s="47">
        <v>9</v>
      </c>
      <c r="M15" s="48" t="s">
        <v>54</v>
      </c>
      <c r="N15" s="201">
        <f t="shared" si="0"/>
        <v>30.78</v>
      </c>
      <c r="O15" s="201">
        <f t="shared" si="0"/>
        <v>14.710920863309353</v>
      </c>
      <c r="P15" s="202">
        <v>64.7</v>
      </c>
      <c r="Q15" s="203">
        <v>0.79</v>
      </c>
      <c r="R15" s="204">
        <f>O15*Q15*1000</f>
        <v>11621.62748201439</v>
      </c>
      <c r="S15" s="203">
        <v>0.69</v>
      </c>
      <c r="T15" s="204">
        <f>O15*S15*1000</f>
        <v>10150.535395683451</v>
      </c>
      <c r="U15" s="205">
        <v>49</v>
      </c>
      <c r="V15" s="205">
        <v>63</v>
      </c>
      <c r="W15" s="202">
        <v>23.17</v>
      </c>
      <c r="X15" s="200">
        <v>45.509193420410156</v>
      </c>
    </row>
    <row r="16" spans="1:24" s="6" customFormat="1" ht="15.75" customHeight="1">
      <c r="A16" s="47">
        <v>10</v>
      </c>
      <c r="B16" s="34" t="s">
        <v>55</v>
      </c>
      <c r="C16" s="45">
        <v>90600</v>
      </c>
      <c r="D16" s="46">
        <v>139</v>
      </c>
      <c r="E16" s="46">
        <v>3</v>
      </c>
      <c r="F16" s="36">
        <f>D16*E16</f>
        <v>417</v>
      </c>
      <c r="G16" s="37">
        <v>2161</v>
      </c>
      <c r="H16" s="38">
        <f>G16*10/F16</f>
        <v>51.82254196642686</v>
      </c>
      <c r="I16" s="39">
        <v>31.23</v>
      </c>
      <c r="J16" s="38">
        <f>H16*I16/100</f>
        <v>16.184179856115108</v>
      </c>
      <c r="K16"/>
      <c r="L16" s="47">
        <v>10</v>
      </c>
      <c r="M16" s="34" t="s">
        <v>55</v>
      </c>
      <c r="N16" s="201">
        <f t="shared" si="0"/>
        <v>31.23</v>
      </c>
      <c r="O16" s="201">
        <f t="shared" si="0"/>
        <v>16.184179856115108</v>
      </c>
      <c r="P16" s="202">
        <v>67.75</v>
      </c>
      <c r="Q16" s="203">
        <v>0.8</v>
      </c>
      <c r="R16" s="204">
        <f>O16*Q16*1000</f>
        <v>12947.343884892087</v>
      </c>
      <c r="S16" s="203">
        <v>0.7</v>
      </c>
      <c r="T16" s="204">
        <f>O16*S16*1000</f>
        <v>11328.925899280575</v>
      </c>
      <c r="U16" s="205">
        <v>47</v>
      </c>
      <c r="V16" s="205">
        <v>63</v>
      </c>
      <c r="W16" s="202">
        <v>26.12</v>
      </c>
      <c r="X16" s="200">
        <v>43.63825225830078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90600</v>
      </c>
      <c r="D18" s="46">
        <v>139</v>
      </c>
      <c r="E18" s="46">
        <v>3</v>
      </c>
      <c r="F18" s="36">
        <f>D18*E18</f>
        <v>417</v>
      </c>
      <c r="G18" s="37">
        <v>2128</v>
      </c>
      <c r="H18" s="38">
        <f>G18*10/F18</f>
        <v>51.03117505995204</v>
      </c>
      <c r="I18" s="39">
        <v>29.61</v>
      </c>
      <c r="J18" s="38">
        <f>H18*I18/100</f>
        <v>15.1103309352518</v>
      </c>
      <c r="K18"/>
      <c r="L18" s="47">
        <v>12</v>
      </c>
      <c r="M18" s="34" t="s">
        <v>57</v>
      </c>
      <c r="N18" s="201">
        <f>I18</f>
        <v>29.61</v>
      </c>
      <c r="O18" s="201">
        <f>J18</f>
        <v>15.1103309352518</v>
      </c>
      <c r="P18" s="202">
        <v>66.09</v>
      </c>
      <c r="Q18" s="203">
        <v>0.79</v>
      </c>
      <c r="R18" s="204">
        <f>O18*Q18*1000</f>
        <v>11937.161438848923</v>
      </c>
      <c r="S18" s="203">
        <v>0.69</v>
      </c>
      <c r="T18" s="204">
        <f>O18*S18*1000</f>
        <v>10426.128345323741</v>
      </c>
      <c r="U18" s="205">
        <v>47</v>
      </c>
      <c r="V18" s="205">
        <v>62</v>
      </c>
      <c r="W18" s="202">
        <v>24.07</v>
      </c>
      <c r="X18" s="200">
        <v>45.693328857421875</v>
      </c>
    </row>
    <row r="19" spans="1:24" s="6" customFormat="1" ht="15.75" customHeight="1">
      <c r="A19" s="47">
        <v>13</v>
      </c>
      <c r="B19" s="34" t="s">
        <v>58</v>
      </c>
      <c r="C19" s="45">
        <v>90600</v>
      </c>
      <c r="D19" s="46">
        <v>139</v>
      </c>
      <c r="E19" s="46">
        <v>3</v>
      </c>
      <c r="F19" s="36">
        <f>D19*E19</f>
        <v>417</v>
      </c>
      <c r="G19" s="37">
        <v>2213</v>
      </c>
      <c r="H19" s="38">
        <f>G19*10/F19</f>
        <v>53.069544364508396</v>
      </c>
      <c r="I19" s="39">
        <v>31.96</v>
      </c>
      <c r="J19" s="38">
        <f>H19*I19/100</f>
        <v>16.961026378896882</v>
      </c>
      <c r="K19"/>
      <c r="L19" s="47">
        <v>13</v>
      </c>
      <c r="M19" s="34" t="s">
        <v>58</v>
      </c>
      <c r="N19" s="201">
        <f>I19</f>
        <v>31.96</v>
      </c>
      <c r="O19" s="201">
        <f>J19</f>
        <v>16.961026378896882</v>
      </c>
      <c r="P19" s="202">
        <v>65.68</v>
      </c>
      <c r="Q19" s="203">
        <v>0.79</v>
      </c>
      <c r="R19" s="204">
        <f>O19*Q19*1000</f>
        <v>13399.210839328538</v>
      </c>
      <c r="S19" s="203">
        <v>0.69</v>
      </c>
      <c r="T19" s="204">
        <f>O19*S19*1000</f>
        <v>11703.108201438848</v>
      </c>
      <c r="U19" s="205">
        <v>47</v>
      </c>
      <c r="V19" s="205">
        <v>62</v>
      </c>
      <c r="W19" s="202">
        <v>22.62</v>
      </c>
      <c r="X19" s="200">
        <v>45.80995178222656</v>
      </c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45">
        <v>90600</v>
      </c>
      <c r="D22" s="46">
        <v>139</v>
      </c>
      <c r="E22" s="46">
        <v>3</v>
      </c>
      <c r="F22" s="36">
        <f>D22*E22</f>
        <v>417</v>
      </c>
      <c r="G22" s="37">
        <v>2407</v>
      </c>
      <c r="H22" s="38">
        <f>G22*10/F22</f>
        <v>57.721822541966425</v>
      </c>
      <c r="I22" s="39">
        <v>28.15</v>
      </c>
      <c r="J22" s="38">
        <f>H22*I22/100</f>
        <v>16.24869304556355</v>
      </c>
      <c r="L22" s="47">
        <v>16</v>
      </c>
      <c r="M22" s="34" t="s">
        <v>61</v>
      </c>
      <c r="N22" s="201">
        <f>I22</f>
        <v>28.15</v>
      </c>
      <c r="O22" s="201">
        <f>J22</f>
        <v>16.24869304556355</v>
      </c>
      <c r="P22" s="202">
        <v>68.7</v>
      </c>
      <c r="Q22" s="203">
        <v>0.8</v>
      </c>
      <c r="R22" s="204">
        <f>O22*Q22*1000</f>
        <v>12998.95443645084</v>
      </c>
      <c r="S22" s="203">
        <v>0.71</v>
      </c>
      <c r="T22" s="204">
        <f>O22*S22*1000</f>
        <v>11536.57206235012</v>
      </c>
      <c r="U22" s="205">
        <v>47</v>
      </c>
      <c r="V22" s="205">
        <v>63</v>
      </c>
      <c r="W22" s="202">
        <v>25.88</v>
      </c>
      <c r="X22" s="200">
        <v>42.93109893798828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>
        <v>90600</v>
      </c>
      <c r="D24" s="46">
        <v>139</v>
      </c>
      <c r="E24" s="46">
        <v>3</v>
      </c>
      <c r="F24" s="36">
        <f>D24*E24</f>
        <v>417</v>
      </c>
      <c r="G24" s="37">
        <v>2282</v>
      </c>
      <c r="H24" s="38">
        <f>G24*10/F24</f>
        <v>54.724220623501196</v>
      </c>
      <c r="I24" s="39">
        <v>27</v>
      </c>
      <c r="J24" s="38">
        <f>H24*I24/100</f>
        <v>14.775539568345323</v>
      </c>
      <c r="K24"/>
      <c r="L24" s="47">
        <v>18</v>
      </c>
      <c r="M24" s="34" t="s">
        <v>63</v>
      </c>
      <c r="N24" s="201">
        <f>I24</f>
        <v>27</v>
      </c>
      <c r="O24" s="201">
        <f>J24</f>
        <v>14.775539568345323</v>
      </c>
      <c r="P24" s="202">
        <v>65.95</v>
      </c>
      <c r="Q24" s="203">
        <v>0.79</v>
      </c>
      <c r="R24" s="204">
        <f>O24*Q24*1000</f>
        <v>11672.676258992806</v>
      </c>
      <c r="S24" s="203">
        <v>0.69</v>
      </c>
      <c r="T24" s="204">
        <f>O24*S24*1000</f>
        <v>10195.122302158272</v>
      </c>
      <c r="U24" s="205">
        <v>51</v>
      </c>
      <c r="V24" s="205">
        <v>63</v>
      </c>
      <c r="W24" s="202">
        <v>18.55</v>
      </c>
      <c r="X24" s="200">
        <v>45.707515716552734</v>
      </c>
    </row>
    <row r="25" spans="1:24" ht="15.75" customHeight="1">
      <c r="A25" s="50">
        <v>19</v>
      </c>
      <c r="B25" s="34" t="s">
        <v>64</v>
      </c>
      <c r="C25" s="45">
        <v>90600</v>
      </c>
      <c r="D25" s="46">
        <v>139</v>
      </c>
      <c r="E25" s="46">
        <v>3</v>
      </c>
      <c r="F25" s="36">
        <f>D25*E25</f>
        <v>417</v>
      </c>
      <c r="G25" s="37">
        <v>2240</v>
      </c>
      <c r="H25" s="38">
        <f>G25*10/F25</f>
        <v>53.71702637889688</v>
      </c>
      <c r="I25" s="39">
        <v>26.31</v>
      </c>
      <c r="J25" s="38">
        <f>H25*I25/100</f>
        <v>14.132949640287768</v>
      </c>
      <c r="L25" s="50">
        <v>19</v>
      </c>
      <c r="M25" s="34" t="s">
        <v>64</v>
      </c>
      <c r="N25" s="201">
        <f>I25</f>
        <v>26.31</v>
      </c>
      <c r="O25" s="201">
        <f>J25</f>
        <v>14.132949640287768</v>
      </c>
      <c r="P25" s="202">
        <v>64.51</v>
      </c>
      <c r="Q25" s="203">
        <v>0.78</v>
      </c>
      <c r="R25" s="204">
        <f>O25*Q25*1000</f>
        <v>11023.70071942446</v>
      </c>
      <c r="S25" s="203">
        <v>0.68</v>
      </c>
      <c r="T25" s="204">
        <f>O25*S25*1000</f>
        <v>9610.405755395683</v>
      </c>
      <c r="U25" s="205">
        <v>51</v>
      </c>
      <c r="V25" s="205">
        <v>63</v>
      </c>
      <c r="W25" s="202">
        <v>14.26</v>
      </c>
      <c r="X25" s="200">
        <v>48.11967849731445</v>
      </c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45">
        <v>90600</v>
      </c>
      <c r="D32" s="46">
        <v>139</v>
      </c>
      <c r="E32" s="46">
        <v>3</v>
      </c>
      <c r="F32" s="36">
        <f>D32*E32</f>
        <v>417</v>
      </c>
      <c r="G32" s="37">
        <v>2338</v>
      </c>
      <c r="H32" s="38">
        <f>G32*10/F32</f>
        <v>56.067146282973624</v>
      </c>
      <c r="I32" s="39">
        <v>26.44</v>
      </c>
      <c r="J32" s="38">
        <f>H32*I32/100</f>
        <v>14.824153477218227</v>
      </c>
      <c r="L32" s="50">
        <v>26</v>
      </c>
      <c r="M32" s="34" t="s">
        <v>71</v>
      </c>
      <c r="N32" s="201">
        <f>I32</f>
        <v>26.44</v>
      </c>
      <c r="O32" s="201">
        <f>J32</f>
        <v>14.824153477218227</v>
      </c>
      <c r="P32" s="202">
        <v>64.64</v>
      </c>
      <c r="Q32" s="203">
        <v>0.78</v>
      </c>
      <c r="R32" s="204">
        <f>O32*Q32*1000</f>
        <v>11562.839712230216</v>
      </c>
      <c r="S32" s="203">
        <v>0.68</v>
      </c>
      <c r="T32" s="204">
        <f>O32*S32*1000</f>
        <v>10080.424364508393</v>
      </c>
      <c r="U32" s="205">
        <v>51</v>
      </c>
      <c r="V32" s="205">
        <v>63</v>
      </c>
      <c r="W32" s="202">
        <v>17.02</v>
      </c>
      <c r="X32" s="200">
        <v>47.948341369628906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6"/>
  <dimension ref="A1:X44"/>
  <sheetViews>
    <sheetView showGridLines="0" zoomScaleSheetLayoutView="100" workbookViewId="0" topLeftCell="I1">
      <selection activeCell="P19" sqref="P19:Q1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97</v>
      </c>
      <c r="E3" s="11" t="s">
        <v>7</v>
      </c>
      <c r="F3" t="s">
        <v>98</v>
      </c>
      <c r="G3" s="7"/>
      <c r="L3" s="1"/>
      <c r="M3" s="11" t="s">
        <v>5</v>
      </c>
      <c r="N3" t="str">
        <f>C3</f>
        <v>PACZUSKI</v>
      </c>
      <c r="P3" s="11" t="s">
        <v>7</v>
      </c>
      <c r="Q3" s="12" t="str">
        <f>F3</f>
        <v>30.09.09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99</v>
      </c>
      <c r="L4" s="1"/>
      <c r="M4" s="11" t="s">
        <v>9</v>
      </c>
      <c r="P4" s="11" t="s">
        <v>10</v>
      </c>
      <c r="Q4" s="12" t="str">
        <f>F4</f>
        <v>28.04.09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35"/>
      <c r="D7" s="30"/>
      <c r="E7" s="30"/>
      <c r="F7" s="36"/>
      <c r="G7" s="37"/>
      <c r="H7" s="38"/>
      <c r="I7" s="39"/>
      <c r="J7" s="38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>
        <v>82600</v>
      </c>
      <c r="D8" s="46">
        <v>100</v>
      </c>
      <c r="E8" s="46">
        <v>4.5</v>
      </c>
      <c r="F8" s="36">
        <f>D8*E8</f>
        <v>450</v>
      </c>
      <c r="G8" s="37">
        <v>2062</v>
      </c>
      <c r="H8" s="38">
        <f>G8*10/F8</f>
        <v>45.82222222222222</v>
      </c>
      <c r="I8" s="39">
        <v>34.19</v>
      </c>
      <c r="J8" s="38">
        <f>H8*I8/100</f>
        <v>15.666617777777777</v>
      </c>
      <c r="K8"/>
      <c r="L8" s="33">
        <v>2</v>
      </c>
      <c r="M8" s="34" t="s">
        <v>47</v>
      </c>
      <c r="N8" s="201">
        <f>I8</f>
        <v>34.19</v>
      </c>
      <c r="O8" s="201">
        <f>J8</f>
        <v>15.666617777777777</v>
      </c>
      <c r="P8" s="202">
        <v>64.56</v>
      </c>
      <c r="Q8" s="203">
        <v>0.81</v>
      </c>
      <c r="R8" s="204">
        <f>O8*Q8*1000</f>
        <v>12689.9604</v>
      </c>
      <c r="S8" s="203">
        <v>0.7</v>
      </c>
      <c r="T8" s="204">
        <f>O8*S8*1000</f>
        <v>10966.632444444444</v>
      </c>
      <c r="U8" s="205">
        <v>43</v>
      </c>
      <c r="V8" s="205">
        <v>62</v>
      </c>
      <c r="W8" s="202">
        <v>28.66</v>
      </c>
      <c r="X8" s="200">
        <v>45.70732879638672</v>
      </c>
    </row>
    <row r="9" spans="1:24" s="6" customFormat="1" ht="15.75" customHeight="1">
      <c r="A9" s="47">
        <v>3</v>
      </c>
      <c r="B9" s="34" t="s">
        <v>48</v>
      </c>
      <c r="C9" s="4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201"/>
      <c r="O9" s="201"/>
      <c r="P9" s="202"/>
      <c r="Q9" s="203"/>
      <c r="R9" s="204"/>
      <c r="S9" s="203"/>
      <c r="T9" s="204"/>
      <c r="U9" s="206"/>
      <c r="V9" s="206"/>
      <c r="W9" s="202"/>
      <c r="X9" s="202"/>
    </row>
    <row r="10" spans="1:24" s="6" customFormat="1" ht="15.75" customHeight="1">
      <c r="A10" s="47">
        <v>4</v>
      </c>
      <c r="B10" s="34" t="s">
        <v>49</v>
      </c>
      <c r="C10" s="45"/>
      <c r="D10" s="46"/>
      <c r="E10" s="46"/>
      <c r="F10" s="36"/>
      <c r="G10" s="37"/>
      <c r="H10" s="38"/>
      <c r="I10" s="39"/>
      <c r="J10" s="38"/>
      <c r="K10"/>
      <c r="L10" s="47">
        <v>4</v>
      </c>
      <c r="M10" s="34" t="s">
        <v>49</v>
      </c>
      <c r="N10" s="201"/>
      <c r="O10" s="201"/>
      <c r="P10" s="202"/>
      <c r="Q10" s="203"/>
      <c r="R10" s="204"/>
      <c r="S10" s="203"/>
      <c r="T10" s="204"/>
      <c r="U10" s="206"/>
      <c r="V10" s="206"/>
      <c r="W10" s="202"/>
      <c r="X10" s="202"/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45"/>
      <c r="D12" s="46"/>
      <c r="E12" s="46"/>
      <c r="F12" s="36"/>
      <c r="G12" s="37"/>
      <c r="H12" s="38"/>
      <c r="I12" s="39"/>
      <c r="J12" s="38"/>
      <c r="K12"/>
      <c r="L12" s="47">
        <v>6</v>
      </c>
      <c r="M12" s="48" t="s">
        <v>51</v>
      </c>
      <c r="N12" s="201"/>
      <c r="O12" s="201"/>
      <c r="P12" s="202"/>
      <c r="Q12" s="203"/>
      <c r="R12" s="204"/>
      <c r="S12" s="203"/>
      <c r="T12" s="204"/>
      <c r="U12" s="206"/>
      <c r="V12" s="206"/>
      <c r="W12" s="202"/>
      <c r="X12" s="202"/>
    </row>
    <row r="13" spans="1:24" s="6" customFormat="1" ht="15.75" customHeight="1">
      <c r="A13" s="47">
        <v>7</v>
      </c>
      <c r="B13" s="48" t="s">
        <v>52</v>
      </c>
      <c r="C13" s="45">
        <v>82600</v>
      </c>
      <c r="D13" s="46">
        <v>100</v>
      </c>
      <c r="E13" s="46">
        <v>4.5</v>
      </c>
      <c r="F13" s="36">
        <f>D13*E13</f>
        <v>450</v>
      </c>
      <c r="G13" s="37">
        <v>2079</v>
      </c>
      <c r="H13" s="38">
        <f>G13*10/F13</f>
        <v>46.2</v>
      </c>
      <c r="I13" s="39">
        <v>43.7</v>
      </c>
      <c r="J13" s="38">
        <f>H13*I13/100</f>
        <v>20.189400000000003</v>
      </c>
      <c r="K13"/>
      <c r="L13" s="47">
        <v>7</v>
      </c>
      <c r="M13" s="48" t="s">
        <v>52</v>
      </c>
      <c r="N13" s="201">
        <f aca="true" t="shared" si="0" ref="N13:O16">I13</f>
        <v>43.7</v>
      </c>
      <c r="O13" s="201">
        <f t="shared" si="0"/>
        <v>20.189400000000003</v>
      </c>
      <c r="P13" s="202">
        <v>71.81</v>
      </c>
      <c r="Q13" s="203">
        <v>0.87</v>
      </c>
      <c r="R13" s="204">
        <f>O13*Q13*1000</f>
        <v>17564.778000000006</v>
      </c>
      <c r="S13" s="203">
        <v>0.78</v>
      </c>
      <c r="T13" s="204">
        <f>O13*S13*1000</f>
        <v>15747.732000000004</v>
      </c>
      <c r="U13" s="205">
        <v>45</v>
      </c>
      <c r="V13" s="205">
        <v>66</v>
      </c>
      <c r="W13" s="202">
        <v>40.43</v>
      </c>
      <c r="X13" s="200">
        <v>36.13774490356445</v>
      </c>
    </row>
    <row r="14" spans="1:24" s="6" customFormat="1" ht="15.75" customHeight="1">
      <c r="A14" s="47">
        <v>8</v>
      </c>
      <c r="B14" s="48" t="s">
        <v>53</v>
      </c>
      <c r="C14" s="45">
        <v>82600</v>
      </c>
      <c r="D14" s="46">
        <v>100</v>
      </c>
      <c r="E14" s="46">
        <v>4.5</v>
      </c>
      <c r="F14" s="36">
        <f>D14*E14</f>
        <v>450</v>
      </c>
      <c r="G14" s="37">
        <v>2042</v>
      </c>
      <c r="H14" s="38">
        <f>G14*10/F14</f>
        <v>45.37777777777778</v>
      </c>
      <c r="I14" s="39">
        <v>36.61</v>
      </c>
      <c r="J14" s="38">
        <f>H14*I14/100</f>
        <v>16.612804444444446</v>
      </c>
      <c r="K14"/>
      <c r="L14" s="47">
        <v>8</v>
      </c>
      <c r="M14" s="48" t="s">
        <v>53</v>
      </c>
      <c r="N14" s="201">
        <f t="shared" si="0"/>
        <v>36.61</v>
      </c>
      <c r="O14" s="201">
        <f t="shared" si="0"/>
        <v>16.612804444444446</v>
      </c>
      <c r="P14" s="202">
        <v>71.17</v>
      </c>
      <c r="Q14" s="203">
        <v>0.85</v>
      </c>
      <c r="R14" s="204">
        <f>O14*Q14*1000</f>
        <v>14120.883777777779</v>
      </c>
      <c r="S14" s="203">
        <v>0.75</v>
      </c>
      <c r="T14" s="204">
        <f>O14*S14*1000</f>
        <v>12459.603333333334</v>
      </c>
      <c r="U14" s="205">
        <v>47</v>
      </c>
      <c r="V14" s="205">
        <v>65</v>
      </c>
      <c r="W14" s="202">
        <v>35.72</v>
      </c>
      <c r="X14" s="200">
        <v>38.5903205871582</v>
      </c>
    </row>
    <row r="15" spans="1:24" s="6" customFormat="1" ht="15.75" customHeight="1">
      <c r="A15" s="47">
        <v>9</v>
      </c>
      <c r="B15" s="48" t="s">
        <v>54</v>
      </c>
      <c r="C15" s="45">
        <v>82600</v>
      </c>
      <c r="D15" s="46">
        <v>100</v>
      </c>
      <c r="E15" s="46">
        <v>4.5</v>
      </c>
      <c r="F15" s="36">
        <f>D15*E15</f>
        <v>450</v>
      </c>
      <c r="G15" s="37">
        <v>2020</v>
      </c>
      <c r="H15" s="38">
        <f>G15*10/F15</f>
        <v>44.888888888888886</v>
      </c>
      <c r="I15" s="39">
        <v>41.52</v>
      </c>
      <c r="J15" s="38">
        <f>H15*I15/100</f>
        <v>18.637866666666667</v>
      </c>
      <c r="K15"/>
      <c r="L15" s="47">
        <v>9</v>
      </c>
      <c r="M15" s="48" t="s">
        <v>54</v>
      </c>
      <c r="N15" s="201">
        <f t="shared" si="0"/>
        <v>41.52</v>
      </c>
      <c r="O15" s="201">
        <f t="shared" si="0"/>
        <v>18.637866666666667</v>
      </c>
      <c r="P15" s="202">
        <v>73.06</v>
      </c>
      <c r="Q15" s="203">
        <v>0.87</v>
      </c>
      <c r="R15" s="204">
        <f>O15*Q15*1000</f>
        <v>16214.944</v>
      </c>
      <c r="S15" s="203">
        <v>0.77</v>
      </c>
      <c r="T15" s="204">
        <f>O15*S15*1000</f>
        <v>14351.157333333334</v>
      </c>
      <c r="U15" s="205">
        <v>42</v>
      </c>
      <c r="V15" s="205">
        <v>64</v>
      </c>
      <c r="W15" s="202">
        <v>36.7</v>
      </c>
      <c r="X15" s="200">
        <v>36.039554595947266</v>
      </c>
    </row>
    <row r="16" spans="1:24" s="6" customFormat="1" ht="15.75" customHeight="1">
      <c r="A16" s="47">
        <v>10</v>
      </c>
      <c r="B16" s="34" t="s">
        <v>55</v>
      </c>
      <c r="C16" s="45">
        <v>82600</v>
      </c>
      <c r="D16" s="46">
        <v>100</v>
      </c>
      <c r="E16" s="46">
        <v>4.5</v>
      </c>
      <c r="F16" s="36">
        <f>D16*E16</f>
        <v>450</v>
      </c>
      <c r="G16" s="37">
        <v>2232</v>
      </c>
      <c r="H16" s="38">
        <f>G16*10/F16</f>
        <v>49.6</v>
      </c>
      <c r="I16" s="39">
        <v>40.44</v>
      </c>
      <c r="J16" s="38">
        <f>H16*I16/100</f>
        <v>20.058239999999998</v>
      </c>
      <c r="K16"/>
      <c r="L16" s="47">
        <v>10</v>
      </c>
      <c r="M16" s="34" t="s">
        <v>55</v>
      </c>
      <c r="N16" s="201">
        <f t="shared" si="0"/>
        <v>40.44</v>
      </c>
      <c r="O16" s="201">
        <f t="shared" si="0"/>
        <v>20.058239999999998</v>
      </c>
      <c r="P16" s="202">
        <v>66.24</v>
      </c>
      <c r="Q16" s="203">
        <v>0.81</v>
      </c>
      <c r="R16" s="204">
        <f>O16*Q16*1000</f>
        <v>16247.174399999998</v>
      </c>
      <c r="S16" s="203">
        <v>0.71</v>
      </c>
      <c r="T16" s="204">
        <f>O16*S16*1000</f>
        <v>14241.350399999998</v>
      </c>
      <c r="U16" s="205">
        <v>38</v>
      </c>
      <c r="V16" s="205">
        <v>60</v>
      </c>
      <c r="W16" s="202">
        <v>27.75</v>
      </c>
      <c r="X16" s="200">
        <v>44.82059860229492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82600</v>
      </c>
      <c r="D18" s="46">
        <v>100</v>
      </c>
      <c r="E18" s="46">
        <v>4.5</v>
      </c>
      <c r="F18" s="36">
        <f>D18*E18</f>
        <v>450</v>
      </c>
      <c r="G18" s="37">
        <v>2244</v>
      </c>
      <c r="H18" s="38">
        <f>G18*10/F18</f>
        <v>49.86666666666667</v>
      </c>
      <c r="I18" s="39">
        <v>33.14</v>
      </c>
      <c r="J18" s="38">
        <f>H18*I18/100</f>
        <v>16.525813333333332</v>
      </c>
      <c r="K18"/>
      <c r="L18" s="47">
        <v>12</v>
      </c>
      <c r="M18" s="34" t="s">
        <v>57</v>
      </c>
      <c r="N18" s="201">
        <f>I18</f>
        <v>33.14</v>
      </c>
      <c r="O18" s="201">
        <f>J18</f>
        <v>16.525813333333332</v>
      </c>
      <c r="P18" s="202">
        <v>66.82</v>
      </c>
      <c r="Q18" s="203">
        <v>0.81</v>
      </c>
      <c r="R18" s="204">
        <f>O18*Q18*1000</f>
        <v>13385.9088</v>
      </c>
      <c r="S18" s="203">
        <v>0.71</v>
      </c>
      <c r="T18" s="204">
        <f>O18*S18*1000</f>
        <v>11733.327466666666</v>
      </c>
      <c r="U18" s="205">
        <v>41</v>
      </c>
      <c r="V18" s="205">
        <v>61</v>
      </c>
      <c r="W18" s="202">
        <v>27.55</v>
      </c>
      <c r="X18" s="200">
        <v>44.1134033203125</v>
      </c>
    </row>
    <row r="19" spans="1:24" s="6" customFormat="1" ht="15.75" customHeight="1">
      <c r="A19" s="47">
        <v>13</v>
      </c>
      <c r="B19" s="34" t="s">
        <v>58</v>
      </c>
      <c r="C19" s="45">
        <v>82600</v>
      </c>
      <c r="D19" s="46">
        <v>100</v>
      </c>
      <c r="E19" s="46">
        <v>4.5</v>
      </c>
      <c r="F19" s="36">
        <f>D19*E19</f>
        <v>450</v>
      </c>
      <c r="G19" s="37">
        <v>1913</v>
      </c>
      <c r="H19" s="38">
        <f>G19*10/F19</f>
        <v>42.51111111111111</v>
      </c>
      <c r="I19" s="39">
        <v>41.77</v>
      </c>
      <c r="J19" s="38">
        <f>H19*I19/100</f>
        <v>17.756891111111113</v>
      </c>
      <c r="K19"/>
      <c r="L19" s="47">
        <v>13</v>
      </c>
      <c r="M19" s="34" t="s">
        <v>58</v>
      </c>
      <c r="N19" s="201">
        <f>I19</f>
        <v>41.77</v>
      </c>
      <c r="O19" s="201">
        <f>J19</f>
        <v>17.756891111111113</v>
      </c>
      <c r="P19" s="202">
        <v>72.31</v>
      </c>
      <c r="Q19" s="203">
        <v>0.86</v>
      </c>
      <c r="R19" s="204">
        <f>O19*Q19*1000</f>
        <v>15270.926355555555</v>
      </c>
      <c r="S19" s="203">
        <v>0.77</v>
      </c>
      <c r="T19" s="204">
        <f>O19*S19*1000</f>
        <v>13672.806155555558</v>
      </c>
      <c r="U19" s="205">
        <v>42</v>
      </c>
      <c r="V19" s="205">
        <v>64</v>
      </c>
      <c r="W19" s="202">
        <v>36.63</v>
      </c>
      <c r="X19" s="200">
        <v>36.87374496459961</v>
      </c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/>
      <c r="D21" s="46"/>
      <c r="E21" s="46"/>
      <c r="F21" s="36"/>
      <c r="G21" s="37"/>
      <c r="H21" s="38"/>
      <c r="I21" s="39"/>
      <c r="J21" s="38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45">
        <v>82600</v>
      </c>
      <c r="D22" s="46">
        <v>100</v>
      </c>
      <c r="E22" s="46">
        <v>4.5</v>
      </c>
      <c r="F22" s="36">
        <f>D22*E22</f>
        <v>450</v>
      </c>
      <c r="G22" s="37">
        <v>1742</v>
      </c>
      <c r="H22" s="38">
        <f>G22*10/F22</f>
        <v>38.71111111111111</v>
      </c>
      <c r="I22" s="39">
        <v>37.15</v>
      </c>
      <c r="J22" s="38">
        <f>H22*I22/100</f>
        <v>14.381177777777776</v>
      </c>
      <c r="L22" s="47">
        <v>16</v>
      </c>
      <c r="M22" s="34" t="s">
        <v>61</v>
      </c>
      <c r="N22" s="201">
        <f>I22</f>
        <v>37.15</v>
      </c>
      <c r="O22" s="201">
        <f>J22</f>
        <v>14.381177777777776</v>
      </c>
      <c r="P22" s="202">
        <v>69.45</v>
      </c>
      <c r="Q22" s="203">
        <v>0.84</v>
      </c>
      <c r="R22" s="204">
        <f>O22*Q22*1000</f>
        <v>12080.189333333332</v>
      </c>
      <c r="S22" s="203">
        <v>0.75</v>
      </c>
      <c r="T22" s="204">
        <f>O22*S22*1000</f>
        <v>10785.883333333331</v>
      </c>
      <c r="U22" s="205">
        <v>47</v>
      </c>
      <c r="V22" s="205">
        <v>65</v>
      </c>
      <c r="W22" s="202">
        <v>32.89</v>
      </c>
      <c r="X22" s="200">
        <v>40.88884735107422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>
        <v>82600</v>
      </c>
      <c r="D25" s="46">
        <v>100</v>
      </c>
      <c r="E25" s="46">
        <v>4.5</v>
      </c>
      <c r="F25" s="36">
        <f>D25*E25</f>
        <v>450</v>
      </c>
      <c r="G25" s="37">
        <v>1915</v>
      </c>
      <c r="H25" s="38">
        <f>G25*10/F25</f>
        <v>42.55555555555556</v>
      </c>
      <c r="I25" s="39">
        <v>34.1</v>
      </c>
      <c r="J25" s="38">
        <f>H25*I25/100</f>
        <v>14.511444444444447</v>
      </c>
      <c r="L25" s="50">
        <v>19</v>
      </c>
      <c r="M25" s="34" t="s">
        <v>64</v>
      </c>
      <c r="N25" s="201">
        <f>I25</f>
        <v>34.1</v>
      </c>
      <c r="O25" s="201">
        <f>J25</f>
        <v>14.511444444444447</v>
      </c>
      <c r="P25" s="202">
        <v>67.31</v>
      </c>
      <c r="Q25" s="203">
        <v>0.81</v>
      </c>
      <c r="R25" s="204">
        <f>O25*Q25*1000</f>
        <v>11754.270000000002</v>
      </c>
      <c r="S25" s="203">
        <v>0.71</v>
      </c>
      <c r="T25" s="204">
        <f>O25*S25*1000</f>
        <v>10303.125555555556</v>
      </c>
      <c r="U25" s="205">
        <v>44</v>
      </c>
      <c r="V25" s="205">
        <v>62</v>
      </c>
      <c r="W25" s="202">
        <v>24.63</v>
      </c>
      <c r="X25" s="200">
        <v>45.002811431884766</v>
      </c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201"/>
      <c r="O26" s="201"/>
      <c r="P26" s="202"/>
      <c r="Q26" s="203"/>
      <c r="R26" s="204"/>
      <c r="S26" s="203"/>
      <c r="T26" s="204"/>
      <c r="U26" s="206"/>
      <c r="V26" s="206"/>
      <c r="W26" s="202"/>
      <c r="X26" s="202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201"/>
      <c r="O27" s="201"/>
      <c r="P27" s="202"/>
      <c r="Q27" s="203"/>
      <c r="R27" s="204"/>
      <c r="S27" s="203"/>
      <c r="T27" s="204"/>
      <c r="U27" s="206"/>
      <c r="V27" s="206"/>
      <c r="W27" s="202"/>
      <c r="X27" s="202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201"/>
      <c r="O28" s="201"/>
      <c r="P28" s="202"/>
      <c r="Q28" s="203"/>
      <c r="R28" s="204"/>
      <c r="S28" s="203"/>
      <c r="T28" s="204"/>
      <c r="U28" s="206"/>
      <c r="V28" s="206"/>
      <c r="W28" s="202"/>
      <c r="X28" s="202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201"/>
      <c r="O29" s="201"/>
      <c r="P29" s="202"/>
      <c r="Q29" s="203"/>
      <c r="R29" s="204"/>
      <c r="S29" s="203"/>
      <c r="T29" s="204"/>
      <c r="U29" s="206"/>
      <c r="V29" s="206"/>
      <c r="W29" s="202"/>
      <c r="X29" s="202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201"/>
      <c r="O30" s="201"/>
      <c r="P30" s="202"/>
      <c r="Q30" s="203"/>
      <c r="R30" s="204"/>
      <c r="S30" s="203"/>
      <c r="T30" s="204"/>
      <c r="U30" s="206"/>
      <c r="V30" s="206"/>
      <c r="W30" s="202"/>
      <c r="X30" s="202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201"/>
      <c r="O31" s="201"/>
      <c r="P31" s="202"/>
      <c r="Q31" s="203"/>
      <c r="R31" s="204"/>
      <c r="S31" s="203"/>
      <c r="T31" s="204"/>
      <c r="U31" s="206"/>
      <c r="V31" s="206"/>
      <c r="W31" s="202"/>
      <c r="X31" s="202"/>
    </row>
    <row r="32" spans="1:24" ht="15.75" customHeight="1">
      <c r="A32" s="50">
        <v>26</v>
      </c>
      <c r="B32" s="34" t="s">
        <v>71</v>
      </c>
      <c r="C32" s="45">
        <v>82600</v>
      </c>
      <c r="D32" s="46">
        <v>100</v>
      </c>
      <c r="E32" s="46">
        <v>4.5</v>
      </c>
      <c r="F32" s="36">
        <f>D32*E32</f>
        <v>450</v>
      </c>
      <c r="G32" s="37">
        <v>2313</v>
      </c>
      <c r="H32" s="38">
        <f>G32*10/F32</f>
        <v>51.4</v>
      </c>
      <c r="I32" s="39">
        <v>36.19</v>
      </c>
      <c r="J32" s="38">
        <f>H32*I32/100</f>
        <v>18.60166</v>
      </c>
      <c r="L32" s="50">
        <v>26</v>
      </c>
      <c r="M32" s="34" t="s">
        <v>71</v>
      </c>
      <c r="N32" s="201">
        <f>I32</f>
        <v>36.19</v>
      </c>
      <c r="O32" s="201">
        <f>J32</f>
        <v>18.60166</v>
      </c>
      <c r="P32" s="202">
        <v>66.97</v>
      </c>
      <c r="Q32" s="203">
        <v>0.8</v>
      </c>
      <c r="R32" s="204">
        <f>O32*Q32*1000</f>
        <v>14881.328</v>
      </c>
      <c r="S32" s="203">
        <v>0.7</v>
      </c>
      <c r="T32" s="204">
        <f>O32*S32*1000</f>
        <v>13021.161999999998</v>
      </c>
      <c r="U32" s="205">
        <v>43</v>
      </c>
      <c r="V32" s="205">
        <v>61</v>
      </c>
      <c r="W32" s="202">
        <v>25.2</v>
      </c>
      <c r="X32" s="200">
        <v>45.031612396240234</v>
      </c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4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100</v>
      </c>
      <c r="E3" s="11" t="s">
        <v>7</v>
      </c>
      <c r="F3" t="s">
        <v>101</v>
      </c>
      <c r="G3" s="7"/>
      <c r="L3" s="1"/>
      <c r="M3" s="11" t="s">
        <v>5</v>
      </c>
      <c r="N3" t="str">
        <f>C3</f>
        <v>NERWIKI</v>
      </c>
      <c r="P3" s="11" t="s">
        <v>7</v>
      </c>
      <c r="Q3" s="12" t="str">
        <f>F3</f>
        <v>23.09.09</v>
      </c>
      <c r="R3" s="7"/>
      <c r="S3" s="4"/>
      <c r="V3" s="13"/>
    </row>
    <row r="4" spans="2:19" ht="12.75">
      <c r="B4" s="11" t="s">
        <v>9</v>
      </c>
      <c r="C4" t="s">
        <v>102</v>
      </c>
      <c r="E4" s="11" t="s">
        <v>10</v>
      </c>
      <c r="F4" t="s">
        <v>89</v>
      </c>
      <c r="L4" s="1"/>
      <c r="M4" s="11" t="s">
        <v>9</v>
      </c>
      <c r="P4" s="11" t="s">
        <v>10</v>
      </c>
      <c r="Q4" s="12" t="str">
        <f>F4</f>
        <v>25.04.09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 thickBo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187"/>
      <c r="D7" s="188"/>
      <c r="E7" s="189"/>
      <c r="F7" s="183"/>
      <c r="G7" s="190"/>
      <c r="H7" s="185"/>
      <c r="I7" s="191"/>
      <c r="J7" s="185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/>
      <c r="D8" s="46"/>
      <c r="E8" s="46"/>
      <c r="F8" s="36"/>
      <c r="G8" s="37"/>
      <c r="H8" s="38"/>
      <c r="I8" s="39"/>
      <c r="J8" s="38"/>
      <c r="K8"/>
      <c r="L8" s="33">
        <v>2</v>
      </c>
      <c r="M8" s="34" t="s">
        <v>47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75" customHeight="1">
      <c r="A9" s="47">
        <v>3</v>
      </c>
      <c r="B9" s="34" t="s">
        <v>48</v>
      </c>
      <c r="C9" s="4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75" customHeight="1">
      <c r="A10" s="47">
        <v>4</v>
      </c>
      <c r="B10" s="34" t="s">
        <v>49</v>
      </c>
      <c r="C10" s="181"/>
      <c r="D10" s="182"/>
      <c r="E10" s="182"/>
      <c r="F10" s="183"/>
      <c r="G10" s="184"/>
      <c r="H10" s="185"/>
      <c r="I10" s="186"/>
      <c r="J10" s="185"/>
      <c r="K10"/>
      <c r="L10" s="47">
        <v>4</v>
      </c>
      <c r="M10" s="34" t="s">
        <v>49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75" customHeight="1">
      <c r="A12" s="47">
        <v>6</v>
      </c>
      <c r="B12" s="48" t="s">
        <v>51</v>
      </c>
      <c r="C12" s="181"/>
      <c r="D12" s="182"/>
      <c r="E12" s="182"/>
      <c r="F12" s="183"/>
      <c r="G12" s="184"/>
      <c r="H12" s="185"/>
      <c r="I12" s="186"/>
      <c r="J12" s="185"/>
      <c r="K12" t="s">
        <v>96</v>
      </c>
      <c r="L12" s="47">
        <v>6</v>
      </c>
      <c r="M12" s="48" t="s">
        <v>51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75" customHeight="1">
      <c r="A13" s="47">
        <v>7</v>
      </c>
      <c r="B13" s="48" t="s">
        <v>52</v>
      </c>
      <c r="C13" s="181"/>
      <c r="D13" s="182"/>
      <c r="E13" s="182"/>
      <c r="F13" s="183"/>
      <c r="G13" s="184"/>
      <c r="H13" s="185"/>
      <c r="I13" s="186"/>
      <c r="J13" s="185"/>
      <c r="K13"/>
      <c r="L13" s="47">
        <v>7</v>
      </c>
      <c r="M13" s="48" t="s">
        <v>52</v>
      </c>
      <c r="N13" s="40"/>
      <c r="O13" s="40"/>
      <c r="P13" s="41"/>
      <c r="Q13" s="42"/>
      <c r="R13" s="43"/>
      <c r="S13" s="42"/>
      <c r="T13" s="43"/>
      <c r="U13" s="44"/>
      <c r="V13" s="44"/>
      <c r="W13" s="41"/>
      <c r="X13" s="41"/>
    </row>
    <row r="14" spans="1:24" s="6" customFormat="1" ht="15.75" customHeight="1">
      <c r="A14" s="47">
        <v>8</v>
      </c>
      <c r="B14" s="48" t="s">
        <v>53</v>
      </c>
      <c r="C14" s="181"/>
      <c r="D14" s="182"/>
      <c r="E14" s="182"/>
      <c r="F14" s="183"/>
      <c r="G14" s="184"/>
      <c r="H14" s="185"/>
      <c r="I14" s="186"/>
      <c r="J14" s="185"/>
      <c r="K14"/>
      <c r="L14" s="47">
        <v>8</v>
      </c>
      <c r="M14" s="48" t="s">
        <v>53</v>
      </c>
      <c r="N14" s="40"/>
      <c r="O14" s="40"/>
      <c r="P14" s="41"/>
      <c r="Q14" s="42"/>
      <c r="R14" s="43"/>
      <c r="S14" s="42"/>
      <c r="T14" s="43"/>
      <c r="U14" s="44"/>
      <c r="V14" s="44"/>
      <c r="W14" s="41"/>
      <c r="X14" s="41"/>
    </row>
    <row r="15" spans="1:24" s="6" customFormat="1" ht="15.75" customHeight="1">
      <c r="A15" s="47">
        <v>9</v>
      </c>
      <c r="B15" s="48" t="s">
        <v>54</v>
      </c>
      <c r="C15" s="181"/>
      <c r="D15" s="182"/>
      <c r="E15" s="182"/>
      <c r="F15" s="183"/>
      <c r="G15" s="184"/>
      <c r="H15" s="185"/>
      <c r="I15" s="186"/>
      <c r="J15" s="185"/>
      <c r="K15"/>
      <c r="L15" s="47">
        <v>9</v>
      </c>
      <c r="M15" s="48" t="s">
        <v>54</v>
      </c>
      <c r="N15" s="40"/>
      <c r="O15" s="40"/>
      <c r="P15" s="41"/>
      <c r="Q15" s="42"/>
      <c r="R15" s="43"/>
      <c r="S15" s="42"/>
      <c r="T15" s="43"/>
      <c r="U15" s="44"/>
      <c r="V15" s="44"/>
      <c r="W15" s="41"/>
      <c r="X15" s="41"/>
    </row>
    <row r="16" spans="1:24" s="6" customFormat="1" ht="15.75" customHeight="1">
      <c r="A16" s="47">
        <v>10</v>
      </c>
      <c r="B16" s="34" t="s">
        <v>55</v>
      </c>
      <c r="C16" s="45">
        <v>80000</v>
      </c>
      <c r="D16" s="46">
        <v>140</v>
      </c>
      <c r="E16" s="46">
        <v>9</v>
      </c>
      <c r="F16" s="36">
        <f>D16*E16</f>
        <v>1260</v>
      </c>
      <c r="G16" s="37">
        <v>4690</v>
      </c>
      <c r="H16" s="38">
        <f>G16*10/F16</f>
        <v>37.22222222222222</v>
      </c>
      <c r="I16" s="39">
        <v>31.27</v>
      </c>
      <c r="J16" s="38">
        <f>H16*I16/100</f>
        <v>11.639388888888888</v>
      </c>
      <c r="K16"/>
      <c r="L16" s="47">
        <v>10</v>
      </c>
      <c r="M16" s="34" t="s">
        <v>55</v>
      </c>
      <c r="N16" s="201">
        <f>I16</f>
        <v>31.27</v>
      </c>
      <c r="O16" s="201">
        <f>J16</f>
        <v>11.639388888888888</v>
      </c>
      <c r="P16" s="202">
        <v>70.55</v>
      </c>
      <c r="Q16" s="203">
        <v>0.81</v>
      </c>
      <c r="R16" s="204">
        <f>O16*Q16*1000</f>
        <v>9427.905</v>
      </c>
      <c r="S16" s="203">
        <v>0.71</v>
      </c>
      <c r="T16" s="204">
        <f>O16*S16*1000</f>
        <v>8263.966111111109</v>
      </c>
      <c r="U16" s="205">
        <v>40</v>
      </c>
      <c r="V16" s="205">
        <v>60</v>
      </c>
      <c r="W16" s="202">
        <v>23.63</v>
      </c>
      <c r="X16" s="200">
        <v>42.268089294433594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181"/>
      <c r="D18" s="182"/>
      <c r="E18" s="182"/>
      <c r="F18" s="183"/>
      <c r="G18" s="184"/>
      <c r="H18" s="185"/>
      <c r="I18" s="186"/>
      <c r="J18" s="185"/>
      <c r="K18"/>
      <c r="L18" s="47">
        <v>12</v>
      </c>
      <c r="M18" s="34" t="s">
        <v>57</v>
      </c>
      <c r="N18" s="201"/>
      <c r="O18" s="201"/>
      <c r="P18" s="202"/>
      <c r="Q18" s="203"/>
      <c r="R18" s="204"/>
      <c r="S18" s="203"/>
      <c r="T18" s="204"/>
      <c r="U18" s="206"/>
      <c r="V18" s="206"/>
      <c r="W18" s="202"/>
      <c r="X18" s="202"/>
    </row>
    <row r="19" spans="1:24" s="6" customFormat="1" ht="15.75" customHeight="1">
      <c r="A19" s="47">
        <v>13</v>
      </c>
      <c r="B19" s="34" t="s">
        <v>58</v>
      </c>
      <c r="C19" s="45"/>
      <c r="D19" s="46"/>
      <c r="E19" s="46"/>
      <c r="F19" s="36"/>
      <c r="G19" s="37"/>
      <c r="H19" s="38"/>
      <c r="I19" s="39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181"/>
      <c r="D21" s="182"/>
      <c r="E21" s="182"/>
      <c r="F21" s="183"/>
      <c r="G21" s="184"/>
      <c r="H21" s="185"/>
      <c r="I21" s="186"/>
      <c r="J21" s="185"/>
      <c r="K21"/>
      <c r="L21" s="47">
        <v>15</v>
      </c>
      <c r="M21" s="34" t="s">
        <v>60</v>
      </c>
      <c r="N21" s="201"/>
      <c r="O21" s="201"/>
      <c r="P21" s="202"/>
      <c r="Q21" s="203"/>
      <c r="R21" s="204"/>
      <c r="S21" s="203"/>
      <c r="T21" s="204"/>
      <c r="U21" s="206"/>
      <c r="V21" s="206"/>
      <c r="W21" s="202"/>
      <c r="X21" s="202"/>
    </row>
    <row r="22" spans="1:24" s="49" customFormat="1" ht="15.75" customHeight="1">
      <c r="A22" s="47">
        <v>16</v>
      </c>
      <c r="B22" s="34" t="s">
        <v>61</v>
      </c>
      <c r="C22" s="45">
        <v>80000</v>
      </c>
      <c r="D22" s="46">
        <v>140</v>
      </c>
      <c r="E22" s="46">
        <v>9</v>
      </c>
      <c r="F22" s="36">
        <f>D22*E22</f>
        <v>1260</v>
      </c>
      <c r="G22" s="37">
        <v>4870</v>
      </c>
      <c r="H22" s="38">
        <f>G22*10/F22</f>
        <v>38.65079365079365</v>
      </c>
      <c r="I22" s="39">
        <v>34.31</v>
      </c>
      <c r="J22" s="38">
        <f>H22*I22/100</f>
        <v>13.261087301587304</v>
      </c>
      <c r="L22" s="47">
        <v>16</v>
      </c>
      <c r="M22" s="34" t="s">
        <v>61</v>
      </c>
      <c r="N22" s="201">
        <f>I22</f>
        <v>34.31</v>
      </c>
      <c r="O22" s="201">
        <f>J22</f>
        <v>13.261087301587304</v>
      </c>
      <c r="P22" s="202">
        <v>73.58</v>
      </c>
      <c r="Q22" s="203">
        <v>0.83</v>
      </c>
      <c r="R22" s="204">
        <f>O22*Q22*1000</f>
        <v>11006.702460317461</v>
      </c>
      <c r="S22" s="203">
        <v>0.74</v>
      </c>
      <c r="T22" s="204">
        <f>O22*S22*1000</f>
        <v>9813.204603174605</v>
      </c>
      <c r="U22" s="205">
        <v>44</v>
      </c>
      <c r="V22" s="205">
        <v>63</v>
      </c>
      <c r="W22" s="202">
        <v>27.47</v>
      </c>
      <c r="X22" s="200">
        <v>40.183631896972656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40"/>
      <c r="O23" s="40"/>
      <c r="P23" s="41"/>
      <c r="Q23" s="42"/>
      <c r="R23" s="43"/>
      <c r="S23" s="42"/>
      <c r="T23" s="43"/>
      <c r="U23" s="44"/>
      <c r="V23" s="44"/>
      <c r="W23" s="41"/>
      <c r="X23" s="41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40"/>
      <c r="O24" s="40"/>
      <c r="P24" s="41"/>
      <c r="Q24" s="42"/>
      <c r="R24" s="43"/>
      <c r="S24" s="42"/>
      <c r="T24" s="43"/>
      <c r="U24" s="44"/>
      <c r="V24" s="44"/>
      <c r="W24" s="41"/>
      <c r="X24" s="41"/>
    </row>
    <row r="25" spans="1:24" ht="15.75" customHeight="1">
      <c r="A25" s="50">
        <v>19</v>
      </c>
      <c r="B25" s="34" t="s">
        <v>64</v>
      </c>
      <c r="C25" s="45"/>
      <c r="D25" s="46"/>
      <c r="E25" s="46"/>
      <c r="F25" s="36"/>
      <c r="G25" s="37"/>
      <c r="H25" s="38"/>
      <c r="I25" s="39"/>
      <c r="J25" s="38"/>
      <c r="L25" s="50">
        <v>19</v>
      </c>
      <c r="M25" s="34" t="s">
        <v>64</v>
      </c>
      <c r="N25" s="40"/>
      <c r="O25" s="40"/>
      <c r="P25" s="41"/>
      <c r="Q25" s="42"/>
      <c r="R25" s="43"/>
      <c r="S25" s="42"/>
      <c r="T25" s="43"/>
      <c r="U25" s="44"/>
      <c r="V25" s="44"/>
      <c r="W25" s="41"/>
      <c r="X25" s="41"/>
    </row>
    <row r="26" spans="1:24" ht="15.75" customHeight="1">
      <c r="A26" s="50">
        <v>20</v>
      </c>
      <c r="B26" s="34" t="s">
        <v>65</v>
      </c>
      <c r="C26" s="51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40"/>
      <c r="O26" s="40"/>
      <c r="P26" s="41"/>
      <c r="Q26" s="42"/>
      <c r="R26" s="43"/>
      <c r="S26" s="42"/>
      <c r="T26" s="43"/>
      <c r="U26" s="44"/>
      <c r="V26" s="44"/>
      <c r="W26" s="41"/>
      <c r="X26" s="41"/>
    </row>
    <row r="27" spans="1:24" ht="15.75" customHeight="1">
      <c r="A27" s="50">
        <v>21</v>
      </c>
      <c r="B27" s="34" t="s">
        <v>66</v>
      </c>
      <c r="C27" s="51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51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Q28" s="42"/>
      <c r="R28" s="209"/>
      <c r="S28" s="42"/>
      <c r="U28" s="44"/>
      <c r="V28" s="44"/>
      <c r="W28" s="57"/>
      <c r="X28" s="57"/>
    </row>
    <row r="29" spans="1:24" ht="15.75" customHeight="1">
      <c r="A29" s="50">
        <v>23</v>
      </c>
      <c r="B29" s="34" t="s">
        <v>68</v>
      </c>
      <c r="C29" s="51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51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51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181"/>
      <c r="D32" s="182"/>
      <c r="E32" s="182"/>
      <c r="F32" s="183"/>
      <c r="G32" s="184"/>
      <c r="H32" s="185"/>
      <c r="I32" s="186"/>
      <c r="J32" s="185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9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103</v>
      </c>
      <c r="E3" s="11" t="s">
        <v>7</v>
      </c>
      <c r="F3" t="s">
        <v>104</v>
      </c>
      <c r="G3" s="7"/>
      <c r="L3" s="1"/>
      <c r="M3" s="11" t="s">
        <v>5</v>
      </c>
      <c r="N3" t="str">
        <f>C3</f>
        <v>BAŁDY</v>
      </c>
      <c r="P3" s="11" t="s">
        <v>7</v>
      </c>
      <c r="Q3" s="12" t="str">
        <f>F3</f>
        <v>09.10.09</v>
      </c>
      <c r="R3" s="7"/>
      <c r="S3" s="4"/>
      <c r="V3" s="13"/>
    </row>
    <row r="4" spans="2:19" ht="12.75">
      <c r="B4" s="11" t="s">
        <v>9</v>
      </c>
      <c r="E4" s="11" t="s">
        <v>10</v>
      </c>
      <c r="F4" t="s">
        <v>11</v>
      </c>
      <c r="L4" s="1"/>
      <c r="M4" s="11" t="s">
        <v>9</v>
      </c>
      <c r="P4" s="11" t="s">
        <v>10</v>
      </c>
      <c r="Q4" s="12" t="str">
        <f>F4</f>
        <v>30.04.09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 thickBo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181"/>
      <c r="D7" s="188"/>
      <c r="E7" s="192"/>
      <c r="F7" s="183"/>
      <c r="G7" s="190"/>
      <c r="H7" s="185"/>
      <c r="I7" s="191"/>
      <c r="J7" s="185"/>
      <c r="K7" t="s">
        <v>96</v>
      </c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/>
      <c r="D8" s="46"/>
      <c r="E8" s="71"/>
      <c r="F8" s="36"/>
      <c r="G8" s="37"/>
      <c r="H8" s="38"/>
      <c r="I8" s="39"/>
      <c r="J8" s="38"/>
      <c r="K8"/>
      <c r="L8" s="33">
        <v>2</v>
      </c>
      <c r="M8" s="34" t="s">
        <v>47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75" customHeight="1">
      <c r="A9" s="47">
        <v>3</v>
      </c>
      <c r="B9" s="34" t="s">
        <v>48</v>
      </c>
      <c r="C9" s="45"/>
      <c r="D9" s="46"/>
      <c r="E9" s="71"/>
      <c r="F9" s="36"/>
      <c r="G9" s="37"/>
      <c r="H9" s="38"/>
      <c r="I9" s="39"/>
      <c r="J9" s="38"/>
      <c r="K9"/>
      <c r="L9" s="47">
        <v>3</v>
      </c>
      <c r="M9" s="34" t="s">
        <v>48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75" customHeight="1">
      <c r="A10" s="47">
        <v>4</v>
      </c>
      <c r="B10" s="34" t="s">
        <v>49</v>
      </c>
      <c r="C10" s="181"/>
      <c r="D10" s="182"/>
      <c r="E10" s="193"/>
      <c r="F10" s="183"/>
      <c r="G10" s="184"/>
      <c r="H10" s="185"/>
      <c r="I10" s="186"/>
      <c r="J10" s="185"/>
      <c r="K10" t="s">
        <v>96</v>
      </c>
      <c r="L10" s="47">
        <v>4</v>
      </c>
      <c r="M10" s="34" t="s">
        <v>49</v>
      </c>
      <c r="N10" s="40"/>
      <c r="O10" s="40"/>
      <c r="P10" s="41"/>
      <c r="Q10" s="42"/>
      <c r="R10" s="43"/>
      <c r="S10" s="42"/>
      <c r="T10" s="43"/>
      <c r="U10" s="44"/>
      <c r="V10" s="44"/>
      <c r="W10" s="41"/>
      <c r="X10" s="41"/>
    </row>
    <row r="11" spans="1:24" s="6" customFormat="1" ht="15.75" customHeight="1">
      <c r="A11" s="47">
        <v>5</v>
      </c>
      <c r="B11" s="48" t="s">
        <v>50</v>
      </c>
      <c r="C11" s="45"/>
      <c r="D11" s="46"/>
      <c r="E11" s="71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40"/>
      <c r="O11" s="40"/>
      <c r="P11" s="41"/>
      <c r="Q11" s="42"/>
      <c r="R11" s="43"/>
      <c r="S11" s="42"/>
      <c r="T11" s="43"/>
      <c r="U11" s="44"/>
      <c r="V11" s="44"/>
      <c r="W11" s="41"/>
      <c r="X11" s="41"/>
    </row>
    <row r="12" spans="1:24" s="6" customFormat="1" ht="15.75" customHeight="1">
      <c r="A12" s="47">
        <v>6</v>
      </c>
      <c r="B12" s="48" t="s">
        <v>51</v>
      </c>
      <c r="C12" s="181"/>
      <c r="D12" s="182"/>
      <c r="E12" s="193"/>
      <c r="F12" s="183"/>
      <c r="G12" s="184"/>
      <c r="H12" s="185"/>
      <c r="I12" s="186"/>
      <c r="J12" s="185"/>
      <c r="K12" t="s">
        <v>96</v>
      </c>
      <c r="L12" s="47">
        <v>6</v>
      </c>
      <c r="M12" s="48" t="s">
        <v>51</v>
      </c>
      <c r="N12" s="40"/>
      <c r="O12" s="40"/>
      <c r="P12" s="41"/>
      <c r="Q12" s="42"/>
      <c r="R12" s="43"/>
      <c r="S12" s="42"/>
      <c r="T12" s="43"/>
      <c r="U12" s="44"/>
      <c r="V12" s="44"/>
      <c r="W12" s="41"/>
      <c r="X12" s="41"/>
    </row>
    <row r="13" spans="1:24" s="6" customFormat="1" ht="15.75" customHeight="1">
      <c r="A13" s="47">
        <v>7</v>
      </c>
      <c r="B13" s="48" t="s">
        <v>52</v>
      </c>
      <c r="C13" s="45">
        <v>80000</v>
      </c>
      <c r="D13" s="46">
        <v>275</v>
      </c>
      <c r="E13" s="71">
        <v>2.25</v>
      </c>
      <c r="F13" s="36">
        <f>D13*E13</f>
        <v>618.75</v>
      </c>
      <c r="G13" s="37">
        <v>2230</v>
      </c>
      <c r="H13" s="38">
        <f>G13*10/F13</f>
        <v>36.04040404040404</v>
      </c>
      <c r="I13" s="39">
        <v>39.99</v>
      </c>
      <c r="J13" s="38">
        <f>H13*I13/100</f>
        <v>14.412557575757578</v>
      </c>
      <c r="K13"/>
      <c r="L13" s="47">
        <v>7</v>
      </c>
      <c r="M13" s="48" t="s">
        <v>52</v>
      </c>
      <c r="N13" s="201">
        <f aca="true" t="shared" si="0" ref="N13:O16">I13</f>
        <v>39.99</v>
      </c>
      <c r="O13" s="201">
        <f t="shared" si="0"/>
        <v>14.412557575757578</v>
      </c>
      <c r="P13" s="202">
        <v>72.5</v>
      </c>
      <c r="Q13" s="203">
        <v>0.84</v>
      </c>
      <c r="R13" s="204">
        <f>O13*Q13*1000</f>
        <v>12106.548363636366</v>
      </c>
      <c r="S13" s="203">
        <v>0.74</v>
      </c>
      <c r="T13" s="204">
        <f>O13*S13*1000</f>
        <v>10665.292606060608</v>
      </c>
      <c r="U13" s="205">
        <v>36</v>
      </c>
      <c r="V13" s="205">
        <v>61</v>
      </c>
      <c r="W13" s="202">
        <v>33.42</v>
      </c>
      <c r="X13" s="200">
        <v>38.87282180786133</v>
      </c>
    </row>
    <row r="14" spans="1:24" s="6" customFormat="1" ht="15.75" customHeight="1">
      <c r="A14" s="47">
        <v>8</v>
      </c>
      <c r="B14" s="48" t="s">
        <v>53</v>
      </c>
      <c r="C14" s="45">
        <v>80000</v>
      </c>
      <c r="D14" s="46">
        <v>275</v>
      </c>
      <c r="E14" s="71">
        <v>2.25</v>
      </c>
      <c r="F14" s="36">
        <f>D14*E14</f>
        <v>618.75</v>
      </c>
      <c r="G14" s="37">
        <v>2510</v>
      </c>
      <c r="H14" s="38">
        <f>G14*10/F14</f>
        <v>40.56565656565657</v>
      </c>
      <c r="I14" s="39">
        <v>38.17</v>
      </c>
      <c r="J14" s="38">
        <f>H14*I14/100</f>
        <v>15.483911111111112</v>
      </c>
      <c r="K14"/>
      <c r="L14" s="47">
        <v>8</v>
      </c>
      <c r="M14" s="48" t="s">
        <v>53</v>
      </c>
      <c r="N14" s="201">
        <f t="shared" si="0"/>
        <v>38.17</v>
      </c>
      <c r="O14" s="201">
        <f t="shared" si="0"/>
        <v>15.483911111111112</v>
      </c>
      <c r="P14" s="202">
        <v>76.37</v>
      </c>
      <c r="Q14" s="207">
        <v>0.88</v>
      </c>
      <c r="R14" s="204">
        <f>O14*Q14*1000</f>
        <v>13625.84177777778</v>
      </c>
      <c r="S14" s="207">
        <v>0.78</v>
      </c>
      <c r="T14" s="204">
        <f>O14*S14*1000</f>
        <v>12077.450666666668</v>
      </c>
      <c r="U14" s="208">
        <v>35</v>
      </c>
      <c r="V14" s="208">
        <v>62</v>
      </c>
      <c r="W14" s="202">
        <v>39.41</v>
      </c>
      <c r="X14" s="200">
        <v>33.70628356933594</v>
      </c>
    </row>
    <row r="15" spans="1:24" s="6" customFormat="1" ht="15.75" customHeight="1">
      <c r="A15" s="47">
        <v>9</v>
      </c>
      <c r="B15" s="48" t="s">
        <v>54</v>
      </c>
      <c r="C15" s="45">
        <v>80000</v>
      </c>
      <c r="D15" s="46">
        <v>275</v>
      </c>
      <c r="E15" s="71">
        <v>2.25</v>
      </c>
      <c r="F15" s="36">
        <f>D15*E15</f>
        <v>618.75</v>
      </c>
      <c r="G15" s="37">
        <v>2280</v>
      </c>
      <c r="H15" s="38">
        <f>G15*10/F15</f>
        <v>36.84848484848485</v>
      </c>
      <c r="I15" s="39">
        <v>36.64</v>
      </c>
      <c r="J15" s="38">
        <f>H15*I15/100</f>
        <v>13.50128484848485</v>
      </c>
      <c r="K15"/>
      <c r="L15" s="47">
        <v>9</v>
      </c>
      <c r="M15" s="48" t="s">
        <v>54</v>
      </c>
      <c r="N15" s="201">
        <f t="shared" si="0"/>
        <v>36.64</v>
      </c>
      <c r="O15" s="201">
        <f t="shared" si="0"/>
        <v>13.50128484848485</v>
      </c>
      <c r="P15" s="202">
        <v>65.68</v>
      </c>
      <c r="Q15" s="207">
        <v>0.79</v>
      </c>
      <c r="R15" s="204">
        <f>O15*Q15*1000</f>
        <v>10666.015030303033</v>
      </c>
      <c r="S15" s="207">
        <v>0.69</v>
      </c>
      <c r="T15" s="204">
        <f>O15*S15*1000</f>
        <v>9315.886545454547</v>
      </c>
      <c r="U15" s="208">
        <v>40</v>
      </c>
      <c r="V15" s="208">
        <v>59</v>
      </c>
      <c r="W15" s="202">
        <v>26.08</v>
      </c>
      <c r="X15" s="200">
        <v>47.12275314331055</v>
      </c>
    </row>
    <row r="16" spans="1:24" s="6" customFormat="1" ht="15.75" customHeight="1">
      <c r="A16" s="47">
        <v>10</v>
      </c>
      <c r="B16" s="34" t="s">
        <v>55</v>
      </c>
      <c r="C16" s="45">
        <v>80000</v>
      </c>
      <c r="D16" s="46">
        <v>275</v>
      </c>
      <c r="E16" s="71">
        <v>2.25</v>
      </c>
      <c r="F16" s="36">
        <f>D16*E16</f>
        <v>618.75</v>
      </c>
      <c r="G16" s="37">
        <v>2760</v>
      </c>
      <c r="H16" s="38">
        <f>G16*10/F16</f>
        <v>44.60606060606061</v>
      </c>
      <c r="I16" s="39">
        <v>33.19</v>
      </c>
      <c r="J16" s="38">
        <f>H16*I16/100</f>
        <v>14.804751515151516</v>
      </c>
      <c r="K16"/>
      <c r="L16" s="47">
        <v>10</v>
      </c>
      <c r="M16" s="34" t="s">
        <v>55</v>
      </c>
      <c r="N16" s="201">
        <f t="shared" si="0"/>
        <v>33.19</v>
      </c>
      <c r="O16" s="201">
        <f t="shared" si="0"/>
        <v>14.804751515151516</v>
      </c>
      <c r="P16" s="202">
        <v>69.59</v>
      </c>
      <c r="Q16" s="207">
        <v>0.83</v>
      </c>
      <c r="R16" s="204">
        <f>O16*Q16*1000</f>
        <v>12287.943757575757</v>
      </c>
      <c r="S16" s="207">
        <v>0.74</v>
      </c>
      <c r="T16" s="204">
        <f>O16*S16*1000</f>
        <v>10955.51612121212</v>
      </c>
      <c r="U16" s="208">
        <v>33</v>
      </c>
      <c r="V16" s="208">
        <v>59</v>
      </c>
      <c r="W16" s="202">
        <v>29.47</v>
      </c>
      <c r="X16" s="200">
        <v>39.7721061706543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71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80000</v>
      </c>
      <c r="D18" s="46">
        <v>275</v>
      </c>
      <c r="E18" s="71">
        <v>2.25</v>
      </c>
      <c r="F18" s="36">
        <f>D18*E18</f>
        <v>618.75</v>
      </c>
      <c r="G18" s="37">
        <v>2520</v>
      </c>
      <c r="H18" s="38">
        <f>G18*10/F18</f>
        <v>40.72727272727273</v>
      </c>
      <c r="I18" s="39">
        <v>34.76</v>
      </c>
      <c r="J18" s="38">
        <f>H18*I18/100</f>
        <v>14.156799999999999</v>
      </c>
      <c r="K18"/>
      <c r="L18" s="47">
        <v>12</v>
      </c>
      <c r="M18" s="34" t="s">
        <v>57</v>
      </c>
      <c r="N18" s="201">
        <f>I18</f>
        <v>34.76</v>
      </c>
      <c r="O18" s="201">
        <f>J18</f>
        <v>14.156799999999999</v>
      </c>
      <c r="P18" s="202">
        <v>69.73</v>
      </c>
      <c r="Q18" s="203">
        <v>0.82</v>
      </c>
      <c r="R18" s="204">
        <f>O18*Q18*1000</f>
        <v>11608.575999999997</v>
      </c>
      <c r="S18" s="203">
        <v>0.73</v>
      </c>
      <c r="T18" s="204">
        <f>O18*S18*1000</f>
        <v>10334.463999999998</v>
      </c>
      <c r="U18" s="205">
        <v>34</v>
      </c>
      <c r="V18" s="205">
        <v>59</v>
      </c>
      <c r="W18" s="202">
        <v>27.42</v>
      </c>
      <c r="X18" s="200">
        <v>41.88857650756836</v>
      </c>
    </row>
    <row r="19" spans="1:24" s="6" customFormat="1" ht="15.75" customHeight="1">
      <c r="A19" s="47">
        <v>13</v>
      </c>
      <c r="B19" s="34" t="s">
        <v>58</v>
      </c>
      <c r="C19" s="45"/>
      <c r="D19" s="46"/>
      <c r="E19" s="71"/>
      <c r="F19" s="36"/>
      <c r="G19" s="37"/>
      <c r="H19" s="38"/>
      <c r="I19" s="39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71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>
        <v>80000</v>
      </c>
      <c r="D21" s="46">
        <v>275</v>
      </c>
      <c r="E21" s="71">
        <v>2.25</v>
      </c>
      <c r="F21" s="36">
        <f>D21*E21</f>
        <v>618.75</v>
      </c>
      <c r="G21" s="37">
        <v>2310</v>
      </c>
      <c r="H21" s="38">
        <f>G21*10/F21</f>
        <v>37.333333333333336</v>
      </c>
      <c r="I21" s="39">
        <v>35.89</v>
      </c>
      <c r="J21" s="38">
        <f>H21*I21/100</f>
        <v>13.398933333333334</v>
      </c>
      <c r="K21"/>
      <c r="L21" s="47">
        <v>15</v>
      </c>
      <c r="M21" s="34" t="s">
        <v>60</v>
      </c>
      <c r="N21" s="201">
        <f>I21</f>
        <v>35.89</v>
      </c>
      <c r="O21" s="201">
        <f>J21</f>
        <v>13.398933333333334</v>
      </c>
      <c r="P21" s="202">
        <v>73.3</v>
      </c>
      <c r="Q21" s="203">
        <v>0.84</v>
      </c>
      <c r="R21" s="204">
        <f>O21*Q21*1000</f>
        <v>11255.104</v>
      </c>
      <c r="S21" s="203">
        <v>0.75</v>
      </c>
      <c r="T21" s="204">
        <f>O21*S21*1000</f>
        <v>10049.2</v>
      </c>
      <c r="U21" s="205">
        <v>34</v>
      </c>
      <c r="V21" s="205">
        <v>60</v>
      </c>
      <c r="W21" s="202">
        <v>29.94</v>
      </c>
      <c r="X21" s="200">
        <v>38.1141242980957</v>
      </c>
    </row>
    <row r="22" spans="1:24" s="49" customFormat="1" ht="15.75" customHeight="1">
      <c r="A22" s="47">
        <v>16</v>
      </c>
      <c r="B22" s="34" t="s">
        <v>61</v>
      </c>
      <c r="C22" s="45">
        <v>80000</v>
      </c>
      <c r="D22" s="46">
        <v>275</v>
      </c>
      <c r="E22" s="71">
        <v>2.25</v>
      </c>
      <c r="F22" s="36">
        <f>D22*E22</f>
        <v>618.75</v>
      </c>
      <c r="G22" s="37">
        <v>2570</v>
      </c>
      <c r="H22" s="38">
        <f>G22*10/F22</f>
        <v>41.535353535353536</v>
      </c>
      <c r="I22" s="39">
        <v>32.09</v>
      </c>
      <c r="J22" s="38">
        <f>H22*I22/100</f>
        <v>13.328694949494952</v>
      </c>
      <c r="L22" s="47">
        <v>16</v>
      </c>
      <c r="M22" s="34" t="s">
        <v>61</v>
      </c>
      <c r="N22" s="201">
        <f>I22</f>
        <v>32.09</v>
      </c>
      <c r="O22" s="201">
        <f>J22</f>
        <v>13.328694949494952</v>
      </c>
      <c r="P22" s="202">
        <v>65.88</v>
      </c>
      <c r="Q22" s="203">
        <v>0.77</v>
      </c>
      <c r="R22" s="204">
        <f>O22*Q22*1000</f>
        <v>10263.095111111114</v>
      </c>
      <c r="S22" s="203">
        <v>0.67</v>
      </c>
      <c r="T22" s="204">
        <f>O22*S22*1000</f>
        <v>8930.225616161617</v>
      </c>
      <c r="U22" s="205">
        <v>33</v>
      </c>
      <c r="V22" s="205">
        <v>56</v>
      </c>
      <c r="W22" s="202">
        <v>18.8</v>
      </c>
      <c r="X22" s="200">
        <v>49.539730072021484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71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201"/>
      <c r="O23" s="201"/>
      <c r="P23" s="202"/>
      <c r="Q23" s="203"/>
      <c r="R23" s="204"/>
      <c r="S23" s="203"/>
      <c r="T23" s="204"/>
      <c r="U23" s="206"/>
      <c r="V23" s="206"/>
      <c r="W23" s="202"/>
      <c r="X23" s="202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71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201"/>
      <c r="O24" s="201"/>
      <c r="P24" s="202"/>
      <c r="Q24" s="203"/>
      <c r="R24" s="204"/>
      <c r="S24" s="203"/>
      <c r="T24" s="204"/>
      <c r="U24" s="206"/>
      <c r="V24" s="206"/>
      <c r="W24" s="202"/>
      <c r="X24" s="202"/>
    </row>
    <row r="25" spans="1:24" ht="15.75" customHeight="1">
      <c r="A25" s="50">
        <v>19</v>
      </c>
      <c r="B25" s="34" t="s">
        <v>64</v>
      </c>
      <c r="C25" s="45">
        <v>80000</v>
      </c>
      <c r="D25" s="46">
        <v>275</v>
      </c>
      <c r="E25" s="71">
        <v>2.25</v>
      </c>
      <c r="F25" s="36">
        <f>D25*E25</f>
        <v>618.75</v>
      </c>
      <c r="G25" s="37">
        <v>3000</v>
      </c>
      <c r="H25" s="38">
        <f>G25*10/F25</f>
        <v>48.484848484848484</v>
      </c>
      <c r="I25" s="39">
        <v>35.31</v>
      </c>
      <c r="J25" s="38">
        <f>H25*I25/100</f>
        <v>17.12</v>
      </c>
      <c r="L25" s="50">
        <v>19</v>
      </c>
      <c r="M25" s="34" t="s">
        <v>64</v>
      </c>
      <c r="N25" s="201">
        <f>I25</f>
        <v>35.31</v>
      </c>
      <c r="O25" s="201">
        <f>J25</f>
        <v>17.12</v>
      </c>
      <c r="P25" s="202">
        <v>63.01</v>
      </c>
      <c r="Q25" s="203">
        <v>0.79</v>
      </c>
      <c r="R25" s="204">
        <f>O25*Q25*1000</f>
        <v>13524.800000000001</v>
      </c>
      <c r="S25" s="203">
        <v>0.68</v>
      </c>
      <c r="T25" s="204">
        <f>O25*S25*1000</f>
        <v>11641.600000000002</v>
      </c>
      <c r="U25" s="205">
        <v>29</v>
      </c>
      <c r="V25" s="205">
        <v>56</v>
      </c>
      <c r="W25" s="202">
        <v>22.46</v>
      </c>
      <c r="X25" s="200">
        <v>49.552589416503906</v>
      </c>
    </row>
    <row r="26" spans="1:24" ht="15.75" customHeight="1">
      <c r="A26" s="50">
        <v>20</v>
      </c>
      <c r="B26" s="34" t="s">
        <v>65</v>
      </c>
      <c r="C26" s="35"/>
      <c r="D26" s="30"/>
      <c r="E26" s="30"/>
      <c r="F26" s="36"/>
      <c r="G26" s="37"/>
      <c r="H26" s="38"/>
      <c r="I26" s="39"/>
      <c r="J26" s="38"/>
      <c r="L26" s="50">
        <v>20</v>
      </c>
      <c r="M26" s="34" t="s">
        <v>65</v>
      </c>
      <c r="N26" s="40"/>
      <c r="O26" s="40"/>
      <c r="P26" s="41"/>
      <c r="Q26" s="42"/>
      <c r="R26" s="43"/>
      <c r="S26" s="42"/>
      <c r="T26" s="43"/>
      <c r="U26" s="44"/>
      <c r="V26" s="44"/>
      <c r="W26" s="41"/>
      <c r="X26" s="41"/>
    </row>
    <row r="27" spans="1:24" ht="15.75" customHeight="1">
      <c r="A27" s="50">
        <v>21</v>
      </c>
      <c r="B27" s="34" t="s">
        <v>66</v>
      </c>
      <c r="C27" s="35"/>
      <c r="D27" s="30"/>
      <c r="E27" s="30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35"/>
      <c r="D28" s="30"/>
      <c r="E28" s="30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75" customHeight="1">
      <c r="A29" s="50">
        <v>23</v>
      </c>
      <c r="B29" s="34" t="s">
        <v>68</v>
      </c>
      <c r="C29" s="35"/>
      <c r="D29" s="30"/>
      <c r="E29" s="30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35"/>
      <c r="D30" s="30"/>
      <c r="E30" s="30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35"/>
      <c r="D31" s="30"/>
      <c r="E31" s="30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35"/>
      <c r="D32" s="30"/>
      <c r="E32" s="30"/>
      <c r="F32" s="36"/>
      <c r="G32" s="37"/>
      <c r="H32" s="38"/>
      <c r="I32" s="39"/>
      <c r="J32" s="38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3"/>
  <dimension ref="A1:X44"/>
  <sheetViews>
    <sheetView showGridLines="0" zoomScaleSheetLayoutView="100" workbookViewId="0" topLeftCell="H1">
      <selection activeCell="P29" sqref="P29"/>
    </sheetView>
  </sheetViews>
  <sheetFormatPr defaultColWidth="9.00390625" defaultRowHeight="12.75"/>
  <cols>
    <col min="1" max="1" width="3.625" style="1" customWidth="1"/>
    <col min="2" max="2" width="23.625" style="0" bestFit="1" customWidth="1"/>
    <col min="3" max="3" width="9.75390625" style="0" customWidth="1"/>
    <col min="4" max="4" width="10.25390625" style="0" customWidth="1"/>
    <col min="5" max="5" width="12.125" style="0" customWidth="1"/>
    <col min="6" max="6" width="12.875" style="0" customWidth="1"/>
    <col min="7" max="7" width="16.625" style="3" bestFit="1" customWidth="1"/>
    <col min="8" max="8" width="9.125" style="4" customWidth="1"/>
    <col min="9" max="9" width="10.25390625" style="0" bestFit="1" customWidth="1"/>
    <col min="10" max="10" width="14.00390625" style="0" bestFit="1" customWidth="1"/>
    <col min="11" max="11" width="7.75390625" style="0" customWidth="1"/>
    <col min="12" max="12" width="3.875" style="0" customWidth="1"/>
    <col min="13" max="13" width="23.625" style="0" bestFit="1" customWidth="1"/>
    <col min="14" max="14" width="8.00390625" style="0" customWidth="1"/>
    <col min="15" max="15" width="8.25390625" style="0" customWidth="1"/>
    <col min="18" max="18" width="14.625" style="0" customWidth="1"/>
    <col min="19" max="19" width="7.625" style="0" customWidth="1"/>
    <col min="21" max="21" width="7.875" style="0" customWidth="1"/>
    <col min="22" max="22" width="7.625" style="0" customWidth="1"/>
    <col min="23" max="23" width="6.75390625" style="0" customWidth="1"/>
  </cols>
  <sheetData>
    <row r="1" spans="2:19" ht="15.75">
      <c r="B1" s="2" t="s">
        <v>0</v>
      </c>
      <c r="L1" s="1"/>
      <c r="M1" s="2" t="str">
        <f>B1</f>
        <v>2009 POLAND</v>
      </c>
      <c r="P1" s="5" t="s">
        <v>1</v>
      </c>
      <c r="Q1" s="6"/>
      <c r="R1" s="7"/>
      <c r="S1" s="4"/>
    </row>
    <row r="2" spans="2:19" ht="15.75">
      <c r="B2" s="8" t="s">
        <v>2</v>
      </c>
      <c r="E2" s="9" t="s">
        <v>3</v>
      </c>
      <c r="F2" s="10"/>
      <c r="L2" s="1"/>
      <c r="M2" s="8" t="s">
        <v>2</v>
      </c>
      <c r="P2" s="2" t="s">
        <v>4</v>
      </c>
      <c r="R2" s="3"/>
      <c r="S2" s="4"/>
    </row>
    <row r="3" spans="2:22" ht="12.75">
      <c r="B3" s="11" t="s">
        <v>5</v>
      </c>
      <c r="C3" t="s">
        <v>105</v>
      </c>
      <c r="E3" s="11" t="s">
        <v>7</v>
      </c>
      <c r="F3" t="s">
        <v>106</v>
      </c>
      <c r="G3" s="7"/>
      <c r="L3" s="1"/>
      <c r="M3" s="11" t="s">
        <v>5</v>
      </c>
      <c r="N3" t="str">
        <f>C3</f>
        <v>BUKS</v>
      </c>
      <c r="P3" s="11" t="s">
        <v>7</v>
      </c>
      <c r="Q3" s="12" t="str">
        <f>F3</f>
        <v>01.10.09</v>
      </c>
      <c r="R3" s="7"/>
      <c r="S3" s="4"/>
      <c r="V3" s="13"/>
    </row>
    <row r="4" spans="2:19" ht="12.75">
      <c r="B4" s="11" t="s">
        <v>9</v>
      </c>
      <c r="C4" t="s">
        <v>107</v>
      </c>
      <c r="E4" s="11" t="s">
        <v>10</v>
      </c>
      <c r="F4" t="s">
        <v>108</v>
      </c>
      <c r="L4" s="1"/>
      <c r="M4" s="11" t="s">
        <v>9</v>
      </c>
      <c r="P4" s="11" t="s">
        <v>10</v>
      </c>
      <c r="Q4" s="12" t="str">
        <f>F4</f>
        <v>21.04.09</v>
      </c>
      <c r="R4" s="3"/>
      <c r="S4" s="4"/>
    </row>
    <row r="5" spans="1:24" s="13" customFormat="1" ht="14.25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151</v>
      </c>
      <c r="G5" s="16" t="s">
        <v>17</v>
      </c>
      <c r="H5" s="17" t="s">
        <v>18</v>
      </c>
      <c r="I5" s="18" t="s">
        <v>19</v>
      </c>
      <c r="J5" s="15" t="s">
        <v>20</v>
      </c>
      <c r="K5"/>
      <c r="L5" s="14" t="s">
        <v>12</v>
      </c>
      <c r="M5" s="15" t="s">
        <v>13</v>
      </c>
      <c r="N5" s="18" t="s">
        <v>21</v>
      </c>
      <c r="O5" s="15" t="s">
        <v>22</v>
      </c>
      <c r="P5" s="19" t="s">
        <v>23</v>
      </c>
      <c r="Q5" s="19" t="s">
        <v>24</v>
      </c>
      <c r="R5" s="20" t="s">
        <v>25</v>
      </c>
      <c r="S5" s="17"/>
      <c r="T5" s="18"/>
      <c r="U5" s="15"/>
      <c r="V5" s="21"/>
      <c r="W5" s="21"/>
      <c r="X5" s="22"/>
    </row>
    <row r="6" spans="1:24" s="32" customFormat="1" ht="13.5" customHeight="1" thickBot="1">
      <c r="A6" s="23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152</v>
      </c>
      <c r="G6" s="25" t="s">
        <v>31</v>
      </c>
      <c r="H6" s="26" t="s">
        <v>32</v>
      </c>
      <c r="I6" s="27" t="s">
        <v>33</v>
      </c>
      <c r="J6" s="24" t="s">
        <v>34</v>
      </c>
      <c r="K6"/>
      <c r="L6" s="23" t="s">
        <v>26</v>
      </c>
      <c r="M6" s="24" t="s">
        <v>27</v>
      </c>
      <c r="N6" s="27" t="s">
        <v>35</v>
      </c>
      <c r="O6" s="24" t="s">
        <v>36</v>
      </c>
      <c r="P6" s="28" t="s">
        <v>37</v>
      </c>
      <c r="Q6" s="27" t="s">
        <v>38</v>
      </c>
      <c r="R6" s="29" t="s">
        <v>39</v>
      </c>
      <c r="S6" s="26" t="s">
        <v>40</v>
      </c>
      <c r="T6" s="27" t="s">
        <v>41</v>
      </c>
      <c r="U6" s="27" t="s">
        <v>42</v>
      </c>
      <c r="V6" s="30" t="s">
        <v>43</v>
      </c>
      <c r="W6" s="30" t="s">
        <v>44</v>
      </c>
      <c r="X6" s="31" t="s">
        <v>45</v>
      </c>
    </row>
    <row r="7" spans="1:24" s="6" customFormat="1" ht="15.75" customHeight="1">
      <c r="A7" s="33">
        <v>1</v>
      </c>
      <c r="B7" s="34" t="s">
        <v>46</v>
      </c>
      <c r="C7" s="187"/>
      <c r="D7" s="188"/>
      <c r="E7" s="189"/>
      <c r="F7" s="183"/>
      <c r="G7" s="190"/>
      <c r="H7" s="185"/>
      <c r="I7" s="191"/>
      <c r="J7" s="185"/>
      <c r="K7"/>
      <c r="L7" s="33">
        <v>1</v>
      </c>
      <c r="M7" s="34" t="s">
        <v>46</v>
      </c>
      <c r="N7" s="40"/>
      <c r="O7" s="40"/>
      <c r="P7" s="41"/>
      <c r="Q7" s="42"/>
      <c r="R7" s="43"/>
      <c r="S7" s="42"/>
      <c r="T7" s="43"/>
      <c r="U7" s="44"/>
      <c r="V7" s="44"/>
      <c r="W7" s="41"/>
      <c r="X7" s="41"/>
    </row>
    <row r="8" spans="1:24" s="6" customFormat="1" ht="15.75" customHeight="1">
      <c r="A8" s="33">
        <v>2</v>
      </c>
      <c r="B8" s="34" t="s">
        <v>47</v>
      </c>
      <c r="C8" s="45"/>
      <c r="D8" s="46"/>
      <c r="E8" s="46"/>
      <c r="F8" s="36"/>
      <c r="G8" s="37"/>
      <c r="H8" s="38"/>
      <c r="I8" s="39"/>
      <c r="J8" s="38"/>
      <c r="K8"/>
      <c r="L8" s="33">
        <v>2</v>
      </c>
      <c r="M8" s="34" t="s">
        <v>47</v>
      </c>
      <c r="N8" s="40"/>
      <c r="O8" s="40"/>
      <c r="P8" s="41"/>
      <c r="Q8" s="42"/>
      <c r="R8" s="43"/>
      <c r="S8" s="42"/>
      <c r="T8" s="43"/>
      <c r="U8" s="44"/>
      <c r="V8" s="44"/>
      <c r="W8" s="41"/>
      <c r="X8" s="41"/>
    </row>
    <row r="9" spans="1:24" s="6" customFormat="1" ht="15.75" customHeight="1">
      <c r="A9" s="47">
        <v>3</v>
      </c>
      <c r="B9" s="34" t="s">
        <v>48</v>
      </c>
      <c r="C9" s="45"/>
      <c r="D9" s="46"/>
      <c r="E9" s="46"/>
      <c r="F9" s="36"/>
      <c r="G9" s="37"/>
      <c r="H9" s="38"/>
      <c r="I9" s="39"/>
      <c r="J9" s="38"/>
      <c r="K9"/>
      <c r="L9" s="47">
        <v>3</v>
      </c>
      <c r="M9" s="34" t="s">
        <v>48</v>
      </c>
      <c r="N9" s="40"/>
      <c r="O9" s="40"/>
      <c r="P9" s="41"/>
      <c r="Q9" s="42"/>
      <c r="R9" s="43"/>
      <c r="S9" s="42"/>
      <c r="T9" s="43"/>
      <c r="U9" s="44"/>
      <c r="V9" s="44"/>
      <c r="W9" s="41"/>
      <c r="X9" s="41"/>
    </row>
    <row r="10" spans="1:24" s="6" customFormat="1" ht="15.75" customHeight="1">
      <c r="A10" s="47">
        <v>4</v>
      </c>
      <c r="B10" s="34" t="s">
        <v>49</v>
      </c>
      <c r="C10" s="45">
        <v>85300</v>
      </c>
      <c r="D10" s="46">
        <v>400</v>
      </c>
      <c r="E10" s="46">
        <v>4.5</v>
      </c>
      <c r="F10" s="36">
        <f>D10*E10</f>
        <v>1800</v>
      </c>
      <c r="G10" s="37">
        <v>5520</v>
      </c>
      <c r="H10" s="38">
        <f>G10*10/F10</f>
        <v>30.666666666666668</v>
      </c>
      <c r="I10" s="39">
        <v>42.64</v>
      </c>
      <c r="J10" s="38">
        <f>H10*I10/100</f>
        <v>13.076266666666667</v>
      </c>
      <c r="K10"/>
      <c r="L10" s="47">
        <v>4</v>
      </c>
      <c r="M10" s="34" t="s">
        <v>49</v>
      </c>
      <c r="N10" s="201">
        <f>I10</f>
        <v>42.64</v>
      </c>
      <c r="O10" s="201">
        <f>J10</f>
        <v>13.076266666666667</v>
      </c>
      <c r="P10" s="202">
        <v>72.34</v>
      </c>
      <c r="Q10" s="203">
        <v>0.86</v>
      </c>
      <c r="R10" s="204">
        <f>O10*Q10*1000</f>
        <v>11245.589333333333</v>
      </c>
      <c r="S10" s="203">
        <v>0.77</v>
      </c>
      <c r="T10" s="204">
        <f>O10*S10*1000</f>
        <v>10068.725333333334</v>
      </c>
      <c r="U10" s="205">
        <v>46</v>
      </c>
      <c r="V10" s="205">
        <v>65</v>
      </c>
      <c r="W10" s="202">
        <v>37.58</v>
      </c>
      <c r="X10" s="200">
        <v>35.63887023925781</v>
      </c>
    </row>
    <row r="11" spans="1:24" s="6" customFormat="1" ht="15.75" customHeight="1">
      <c r="A11" s="47">
        <v>5</v>
      </c>
      <c r="B11" s="48" t="s">
        <v>50</v>
      </c>
      <c r="C11" s="45"/>
      <c r="D11" s="46"/>
      <c r="E11" s="46"/>
      <c r="F11" s="36"/>
      <c r="G11" s="37"/>
      <c r="H11" s="38"/>
      <c r="I11" s="39"/>
      <c r="J11" s="38"/>
      <c r="K11"/>
      <c r="L11" s="47">
        <v>5</v>
      </c>
      <c r="M11" s="48" t="s">
        <v>50</v>
      </c>
      <c r="N11" s="201"/>
      <c r="O11" s="201"/>
      <c r="P11" s="202"/>
      <c r="Q11" s="203"/>
      <c r="R11" s="204"/>
      <c r="S11" s="203"/>
      <c r="T11" s="204"/>
      <c r="U11" s="206"/>
      <c r="V11" s="206"/>
      <c r="W11" s="202"/>
      <c r="X11" s="202"/>
    </row>
    <row r="12" spans="1:24" s="6" customFormat="1" ht="15.75" customHeight="1">
      <c r="A12" s="47">
        <v>6</v>
      </c>
      <c r="B12" s="48" t="s">
        <v>51</v>
      </c>
      <c r="C12" s="181"/>
      <c r="D12" s="182"/>
      <c r="E12" s="182"/>
      <c r="F12" s="183"/>
      <c r="G12" s="184"/>
      <c r="H12" s="185"/>
      <c r="I12" s="186"/>
      <c r="J12" s="185"/>
      <c r="K12" t="s">
        <v>96</v>
      </c>
      <c r="L12" s="47">
        <v>6</v>
      </c>
      <c r="M12" s="48" t="s">
        <v>51</v>
      </c>
      <c r="N12" s="201"/>
      <c r="O12" s="201"/>
      <c r="P12" s="202"/>
      <c r="Q12" s="203"/>
      <c r="R12" s="204"/>
      <c r="S12" s="203"/>
      <c r="T12" s="204"/>
      <c r="U12" s="206"/>
      <c r="V12" s="206"/>
      <c r="W12" s="202"/>
      <c r="X12" s="202"/>
    </row>
    <row r="13" spans="1:24" s="6" customFormat="1" ht="15.75" customHeight="1">
      <c r="A13" s="47">
        <v>7</v>
      </c>
      <c r="B13" s="48" t="s">
        <v>52</v>
      </c>
      <c r="C13" s="181"/>
      <c r="D13" s="182"/>
      <c r="E13" s="182"/>
      <c r="F13" s="183"/>
      <c r="G13" s="184"/>
      <c r="H13" s="185"/>
      <c r="I13" s="186"/>
      <c r="J13" s="185"/>
      <c r="K13"/>
      <c r="L13" s="47">
        <v>7</v>
      </c>
      <c r="M13" s="48" t="s">
        <v>52</v>
      </c>
      <c r="N13" s="201"/>
      <c r="O13" s="201"/>
      <c r="P13" s="202"/>
      <c r="Q13" s="203"/>
      <c r="R13" s="204"/>
      <c r="S13" s="203"/>
      <c r="T13" s="204"/>
      <c r="U13" s="206"/>
      <c r="V13" s="206"/>
      <c r="W13" s="202"/>
      <c r="X13" s="202"/>
    </row>
    <row r="14" spans="1:24" s="6" customFormat="1" ht="15.75" customHeight="1">
      <c r="A14" s="47">
        <v>8</v>
      </c>
      <c r="B14" s="48" t="s">
        <v>53</v>
      </c>
      <c r="C14" s="45">
        <v>85300</v>
      </c>
      <c r="D14" s="46">
        <v>400</v>
      </c>
      <c r="E14" s="46">
        <v>4.5</v>
      </c>
      <c r="F14" s="36">
        <f>D14*E14</f>
        <v>1800</v>
      </c>
      <c r="G14" s="37">
        <v>5670</v>
      </c>
      <c r="H14" s="38">
        <f>G14*10/F14</f>
        <v>31.5</v>
      </c>
      <c r="I14" s="39">
        <v>50.54</v>
      </c>
      <c r="J14" s="38">
        <f>H14*I14/100</f>
        <v>15.9201</v>
      </c>
      <c r="K14"/>
      <c r="L14" s="47">
        <v>8</v>
      </c>
      <c r="M14" s="48" t="s">
        <v>53</v>
      </c>
      <c r="N14" s="201">
        <f aca="true" t="shared" si="0" ref="N14:O16">I14</f>
        <v>50.54</v>
      </c>
      <c r="O14" s="201">
        <f t="shared" si="0"/>
        <v>15.9201</v>
      </c>
      <c r="P14" s="202">
        <v>77.61</v>
      </c>
      <c r="Q14" s="203">
        <v>0.89</v>
      </c>
      <c r="R14" s="204">
        <f>O14*Q14*1000</f>
        <v>14168.889</v>
      </c>
      <c r="S14" s="203">
        <v>0.8</v>
      </c>
      <c r="T14" s="204">
        <f>O14*S14*1000</f>
        <v>12736.080000000002</v>
      </c>
      <c r="U14" s="205">
        <v>38</v>
      </c>
      <c r="V14" s="205">
        <v>64</v>
      </c>
      <c r="W14" s="202">
        <v>43.64</v>
      </c>
      <c r="X14" s="200">
        <v>31.908424377441406</v>
      </c>
    </row>
    <row r="15" spans="1:24" s="6" customFormat="1" ht="15.75" customHeight="1">
      <c r="A15" s="47">
        <v>9</v>
      </c>
      <c r="B15" s="48" t="s">
        <v>54</v>
      </c>
      <c r="C15" s="45">
        <v>85300</v>
      </c>
      <c r="D15" s="46">
        <v>400</v>
      </c>
      <c r="E15" s="46">
        <v>4.5</v>
      </c>
      <c r="F15" s="36">
        <f>D15*E15</f>
        <v>1800</v>
      </c>
      <c r="G15" s="37">
        <v>5840</v>
      </c>
      <c r="H15" s="38">
        <f>G15*10/F15</f>
        <v>32.44444444444444</v>
      </c>
      <c r="I15" s="39">
        <v>40.17</v>
      </c>
      <c r="J15" s="38">
        <f>H15*I15/100</f>
        <v>13.032933333333332</v>
      </c>
      <c r="K15"/>
      <c r="L15" s="47">
        <v>9</v>
      </c>
      <c r="M15" s="48" t="s">
        <v>54</v>
      </c>
      <c r="N15" s="201">
        <f t="shared" si="0"/>
        <v>40.17</v>
      </c>
      <c r="O15" s="201">
        <f t="shared" si="0"/>
        <v>13.032933333333332</v>
      </c>
      <c r="P15" s="202">
        <v>74.71</v>
      </c>
      <c r="Q15" s="203">
        <v>0.87</v>
      </c>
      <c r="R15" s="204">
        <f>O15*Q15*1000</f>
        <v>11338.652</v>
      </c>
      <c r="S15" s="203">
        <v>0.77</v>
      </c>
      <c r="T15" s="204">
        <f>O15*S15*1000</f>
        <v>10035.358666666665</v>
      </c>
      <c r="U15" s="205">
        <v>46</v>
      </c>
      <c r="V15" s="205">
        <v>66</v>
      </c>
      <c r="W15" s="202">
        <v>36.35</v>
      </c>
      <c r="X15" s="200">
        <v>35.5864372253418</v>
      </c>
    </row>
    <row r="16" spans="1:24" s="6" customFormat="1" ht="15.75" customHeight="1">
      <c r="A16" s="47">
        <v>10</v>
      </c>
      <c r="B16" s="34" t="s">
        <v>55</v>
      </c>
      <c r="C16" s="45">
        <v>85300</v>
      </c>
      <c r="D16" s="46">
        <v>400</v>
      </c>
      <c r="E16" s="46">
        <v>4.5</v>
      </c>
      <c r="F16" s="36">
        <f>D16*E16</f>
        <v>1800</v>
      </c>
      <c r="G16" s="37">
        <v>5420</v>
      </c>
      <c r="H16" s="38">
        <f>G16*10/F16</f>
        <v>30.11111111111111</v>
      </c>
      <c r="I16" s="39">
        <v>43.35</v>
      </c>
      <c r="J16" s="38">
        <f>H16*I16/100</f>
        <v>13.053166666666666</v>
      </c>
      <c r="K16"/>
      <c r="L16" s="47">
        <v>10</v>
      </c>
      <c r="M16" s="34" t="s">
        <v>55</v>
      </c>
      <c r="N16" s="201">
        <f t="shared" si="0"/>
        <v>43.35</v>
      </c>
      <c r="O16" s="201">
        <f t="shared" si="0"/>
        <v>13.053166666666666</v>
      </c>
      <c r="P16" s="202">
        <v>78.8</v>
      </c>
      <c r="Q16" s="203">
        <v>0.89</v>
      </c>
      <c r="R16" s="204">
        <f>O16*Q16*1000</f>
        <v>11617.318333333333</v>
      </c>
      <c r="S16" s="203">
        <v>0.8</v>
      </c>
      <c r="T16" s="204">
        <f>O16*S16*1000</f>
        <v>10442.533333333333</v>
      </c>
      <c r="U16" s="205">
        <v>45</v>
      </c>
      <c r="V16" s="205">
        <v>66</v>
      </c>
      <c r="W16" s="202">
        <v>37.85</v>
      </c>
      <c r="X16" s="200">
        <v>32.39752197265625</v>
      </c>
    </row>
    <row r="17" spans="1:24" s="6" customFormat="1" ht="15.75" customHeight="1">
      <c r="A17" s="47">
        <v>11</v>
      </c>
      <c r="B17" s="48" t="s">
        <v>56</v>
      </c>
      <c r="C17" s="45"/>
      <c r="D17" s="46"/>
      <c r="E17" s="46"/>
      <c r="F17" s="36"/>
      <c r="G17" s="37"/>
      <c r="H17" s="38"/>
      <c r="I17" s="39"/>
      <c r="J17" s="38"/>
      <c r="K17"/>
      <c r="L17" s="47">
        <v>11</v>
      </c>
      <c r="M17" s="48" t="s">
        <v>56</v>
      </c>
      <c r="N17" s="201"/>
      <c r="O17" s="201"/>
      <c r="P17" s="202"/>
      <c r="Q17" s="203"/>
      <c r="R17" s="204"/>
      <c r="S17" s="203"/>
      <c r="T17" s="204"/>
      <c r="U17" s="206"/>
      <c r="V17" s="206"/>
      <c r="W17" s="202"/>
      <c r="X17" s="202"/>
    </row>
    <row r="18" spans="1:24" s="6" customFormat="1" ht="15.75" customHeight="1">
      <c r="A18" s="47">
        <v>12</v>
      </c>
      <c r="B18" s="34" t="s">
        <v>57</v>
      </c>
      <c r="C18" s="45">
        <v>85300</v>
      </c>
      <c r="D18" s="46">
        <v>400</v>
      </c>
      <c r="E18" s="46">
        <v>4.5</v>
      </c>
      <c r="F18" s="36">
        <f>D18*E18</f>
        <v>1800</v>
      </c>
      <c r="G18" s="37">
        <v>6100</v>
      </c>
      <c r="H18" s="38">
        <f>G18*10/F18</f>
        <v>33.888888888888886</v>
      </c>
      <c r="I18" s="39">
        <v>44.11</v>
      </c>
      <c r="J18" s="38">
        <f>H18*I18/100</f>
        <v>14.948388888888887</v>
      </c>
      <c r="K18"/>
      <c r="L18" s="47">
        <v>12</v>
      </c>
      <c r="M18" s="34" t="s">
        <v>57</v>
      </c>
      <c r="N18" s="201">
        <f>I18</f>
        <v>44.11</v>
      </c>
      <c r="O18" s="201">
        <f>J18</f>
        <v>14.948388888888887</v>
      </c>
      <c r="P18" s="202">
        <v>74.05</v>
      </c>
      <c r="Q18" s="203">
        <v>0.86</v>
      </c>
      <c r="R18" s="204">
        <f>O18*Q18*1000</f>
        <v>12855.614444444444</v>
      </c>
      <c r="S18" s="203">
        <v>0.77</v>
      </c>
      <c r="T18" s="204">
        <f>O18*S18*1000</f>
        <v>11510.259444444444</v>
      </c>
      <c r="U18" s="205">
        <v>43</v>
      </c>
      <c r="V18" s="205">
        <v>64</v>
      </c>
      <c r="W18" s="202">
        <v>38.14</v>
      </c>
      <c r="X18" s="200">
        <v>36.61640167236328</v>
      </c>
    </row>
    <row r="19" spans="1:24" s="6" customFormat="1" ht="15.75" customHeight="1">
      <c r="A19" s="47">
        <v>13</v>
      </c>
      <c r="B19" s="34" t="s">
        <v>58</v>
      </c>
      <c r="C19" s="45"/>
      <c r="D19" s="46"/>
      <c r="E19" s="46"/>
      <c r="F19" s="36"/>
      <c r="G19" s="37"/>
      <c r="H19" s="38"/>
      <c r="I19" s="39"/>
      <c r="J19" s="38"/>
      <c r="K19"/>
      <c r="L19" s="47">
        <v>13</v>
      </c>
      <c r="M19" s="34" t="s">
        <v>58</v>
      </c>
      <c r="N19" s="201"/>
      <c r="O19" s="201"/>
      <c r="P19" s="202"/>
      <c r="Q19" s="203"/>
      <c r="R19" s="204"/>
      <c r="S19" s="203"/>
      <c r="T19" s="204"/>
      <c r="U19" s="206"/>
      <c r="V19" s="206"/>
      <c r="W19" s="202"/>
      <c r="X19" s="202"/>
    </row>
    <row r="20" spans="1:24" s="6" customFormat="1" ht="15.75" customHeight="1">
      <c r="A20" s="47">
        <v>14</v>
      </c>
      <c r="B20" s="34" t="s">
        <v>59</v>
      </c>
      <c r="C20" s="45"/>
      <c r="D20" s="46"/>
      <c r="E20" s="46"/>
      <c r="F20" s="36"/>
      <c r="G20" s="37"/>
      <c r="H20" s="38"/>
      <c r="I20" s="39"/>
      <c r="J20" s="38"/>
      <c r="K20"/>
      <c r="L20" s="47">
        <v>14</v>
      </c>
      <c r="M20" s="34" t="s">
        <v>59</v>
      </c>
      <c r="N20" s="201"/>
      <c r="O20" s="201"/>
      <c r="P20" s="202"/>
      <c r="Q20" s="203"/>
      <c r="R20" s="204"/>
      <c r="S20" s="203"/>
      <c r="T20" s="204"/>
      <c r="U20" s="206"/>
      <c r="V20" s="206"/>
      <c r="W20" s="202"/>
      <c r="X20" s="202"/>
    </row>
    <row r="21" spans="1:24" s="6" customFormat="1" ht="15.75" customHeight="1">
      <c r="A21" s="47">
        <v>15</v>
      </c>
      <c r="B21" s="34" t="s">
        <v>60</v>
      </c>
      <c r="C21" s="45">
        <v>85300</v>
      </c>
      <c r="D21" s="46">
        <v>400</v>
      </c>
      <c r="E21" s="46">
        <v>4.5</v>
      </c>
      <c r="F21" s="36">
        <f>D21*E21</f>
        <v>1800</v>
      </c>
      <c r="G21" s="37">
        <v>5650</v>
      </c>
      <c r="H21" s="38">
        <f>G21*10/F21</f>
        <v>31.38888888888889</v>
      </c>
      <c r="I21" s="39">
        <v>42.1</v>
      </c>
      <c r="J21" s="38">
        <f>H21*I21/100</f>
        <v>13.214722222222221</v>
      </c>
      <c r="K21"/>
      <c r="L21" s="47">
        <v>15</v>
      </c>
      <c r="M21" s="34" t="s">
        <v>60</v>
      </c>
      <c r="N21" s="201">
        <f>I21</f>
        <v>42.1</v>
      </c>
      <c r="O21" s="201">
        <f>J21</f>
        <v>13.214722222222221</v>
      </c>
      <c r="P21" s="202">
        <v>77.96</v>
      </c>
      <c r="Q21" s="203">
        <v>0.9</v>
      </c>
      <c r="R21" s="204">
        <f>O21*Q21*1000</f>
        <v>11893.25</v>
      </c>
      <c r="S21" s="203">
        <v>0.81</v>
      </c>
      <c r="T21" s="204">
        <f>O21*S21*1000</f>
        <v>10703.925</v>
      </c>
      <c r="U21" s="205">
        <v>45</v>
      </c>
      <c r="V21" s="205">
        <v>67</v>
      </c>
      <c r="W21" s="202">
        <v>41.58</v>
      </c>
      <c r="X21" s="200">
        <v>31.55476188659668</v>
      </c>
    </row>
    <row r="22" spans="1:24" s="49" customFormat="1" ht="15.75" customHeight="1">
      <c r="A22" s="47">
        <v>16</v>
      </c>
      <c r="B22" s="34" t="s">
        <v>61</v>
      </c>
      <c r="C22" s="45">
        <v>85300</v>
      </c>
      <c r="D22" s="46">
        <v>400</v>
      </c>
      <c r="E22" s="46">
        <v>4.5</v>
      </c>
      <c r="F22" s="36">
        <f>D22*E22</f>
        <v>1800</v>
      </c>
      <c r="G22" s="37">
        <v>6470</v>
      </c>
      <c r="H22" s="38">
        <f>G22*10/F22</f>
        <v>35.94444444444444</v>
      </c>
      <c r="I22" s="39">
        <v>38.23</v>
      </c>
      <c r="J22" s="38">
        <f>H22*I22/100</f>
        <v>13.741561111111109</v>
      </c>
      <c r="L22" s="47">
        <v>16</v>
      </c>
      <c r="M22" s="34" t="s">
        <v>61</v>
      </c>
      <c r="N22" s="201">
        <f>I22</f>
        <v>38.23</v>
      </c>
      <c r="O22" s="201">
        <f>J22</f>
        <v>13.741561111111109</v>
      </c>
      <c r="P22" s="202">
        <v>69.18</v>
      </c>
      <c r="Q22" s="203">
        <v>0.81</v>
      </c>
      <c r="R22" s="204">
        <f>O22*Q22*1000</f>
        <v>11130.664499999999</v>
      </c>
      <c r="S22" s="203">
        <v>0.71</v>
      </c>
      <c r="T22" s="204">
        <f>O22*S22*1000</f>
        <v>9756.508388888888</v>
      </c>
      <c r="U22" s="205">
        <v>41</v>
      </c>
      <c r="V22" s="205">
        <v>61</v>
      </c>
      <c r="W22" s="202">
        <v>28.27</v>
      </c>
      <c r="X22" s="200">
        <v>43.549964904785156</v>
      </c>
    </row>
    <row r="23" spans="1:24" s="6" customFormat="1" ht="15.75" customHeight="1">
      <c r="A23" s="47">
        <v>17</v>
      </c>
      <c r="B23" s="34" t="s">
        <v>62</v>
      </c>
      <c r="C23" s="45"/>
      <c r="D23" s="46"/>
      <c r="E23" s="46"/>
      <c r="F23" s="36"/>
      <c r="G23" s="37"/>
      <c r="H23" s="38"/>
      <c r="I23" s="39"/>
      <c r="J23" s="38"/>
      <c r="K23"/>
      <c r="L23" s="47">
        <v>17</v>
      </c>
      <c r="M23" s="34" t="s">
        <v>62</v>
      </c>
      <c r="N23" s="40"/>
      <c r="O23" s="40"/>
      <c r="P23" s="41"/>
      <c r="Q23" s="42"/>
      <c r="R23" s="43"/>
      <c r="S23" s="42"/>
      <c r="T23" s="43"/>
      <c r="U23" s="44"/>
      <c r="V23" s="44"/>
      <c r="W23" s="41"/>
      <c r="X23" s="41"/>
    </row>
    <row r="24" spans="1:24" s="6" customFormat="1" ht="15.75" customHeight="1">
      <c r="A24" s="47">
        <v>18</v>
      </c>
      <c r="B24" s="34" t="s">
        <v>63</v>
      </c>
      <c r="C24" s="45"/>
      <c r="D24" s="46"/>
      <c r="E24" s="46"/>
      <c r="F24" s="36"/>
      <c r="G24" s="37"/>
      <c r="H24" s="38"/>
      <c r="I24" s="39"/>
      <c r="J24" s="38"/>
      <c r="K24"/>
      <c r="L24" s="47">
        <v>18</v>
      </c>
      <c r="M24" s="34" t="s">
        <v>63</v>
      </c>
      <c r="N24" s="40"/>
      <c r="O24" s="40"/>
      <c r="P24" s="41"/>
      <c r="Q24" s="42"/>
      <c r="R24" s="43"/>
      <c r="S24" s="42"/>
      <c r="T24" s="43"/>
      <c r="U24" s="44"/>
      <c r="V24" s="44"/>
      <c r="W24" s="41"/>
      <c r="X24" s="41"/>
    </row>
    <row r="25" spans="1:24" ht="15.75" customHeight="1">
      <c r="A25" s="50">
        <v>19</v>
      </c>
      <c r="B25" s="34" t="s">
        <v>64</v>
      </c>
      <c r="C25" s="45"/>
      <c r="D25" s="46"/>
      <c r="E25" s="46"/>
      <c r="F25" s="36"/>
      <c r="G25" s="37"/>
      <c r="H25" s="38"/>
      <c r="I25" s="39"/>
      <c r="J25" s="38"/>
      <c r="L25" s="50">
        <v>19</v>
      </c>
      <c r="M25" s="34" t="s">
        <v>64</v>
      </c>
      <c r="N25" s="40"/>
      <c r="O25" s="40"/>
      <c r="P25" s="41"/>
      <c r="Q25" s="42"/>
      <c r="R25" s="43"/>
      <c r="S25" s="42"/>
      <c r="T25" s="43"/>
      <c r="U25" s="44"/>
      <c r="V25" s="44"/>
      <c r="W25" s="41"/>
      <c r="X25" s="41"/>
    </row>
    <row r="26" spans="1:24" ht="15.75" customHeight="1">
      <c r="A26" s="50">
        <v>20</v>
      </c>
      <c r="B26" s="34" t="s">
        <v>65</v>
      </c>
      <c r="C26" s="45"/>
      <c r="D26" s="46"/>
      <c r="E26" s="46"/>
      <c r="F26" s="36"/>
      <c r="G26" s="37"/>
      <c r="H26" s="38"/>
      <c r="I26" s="39"/>
      <c r="J26" s="38"/>
      <c r="L26" s="50">
        <v>20</v>
      </c>
      <c r="M26" s="34" t="s">
        <v>65</v>
      </c>
      <c r="N26" s="40"/>
      <c r="O26" s="40"/>
      <c r="P26" s="41"/>
      <c r="Q26" s="42"/>
      <c r="R26" s="43"/>
      <c r="S26" s="42"/>
      <c r="T26" s="43"/>
      <c r="U26" s="44"/>
      <c r="V26" s="44"/>
      <c r="W26" s="41"/>
      <c r="X26" s="41"/>
    </row>
    <row r="27" spans="1:24" ht="15.75" customHeight="1">
      <c r="A27" s="50">
        <v>21</v>
      </c>
      <c r="B27" s="34" t="s">
        <v>66</v>
      </c>
      <c r="C27" s="45"/>
      <c r="D27" s="46"/>
      <c r="E27" s="46"/>
      <c r="F27" s="36"/>
      <c r="G27" s="37"/>
      <c r="H27" s="38"/>
      <c r="I27" s="39"/>
      <c r="J27" s="38"/>
      <c r="L27" s="50">
        <v>21</v>
      </c>
      <c r="M27" s="34" t="s">
        <v>66</v>
      </c>
      <c r="N27" s="40"/>
      <c r="O27" s="40"/>
      <c r="P27" s="41"/>
      <c r="Q27" s="42"/>
      <c r="R27" s="43"/>
      <c r="S27" s="42"/>
      <c r="T27" s="43"/>
      <c r="U27" s="44"/>
      <c r="V27" s="44"/>
      <c r="W27" s="41"/>
      <c r="X27" s="41"/>
    </row>
    <row r="28" spans="1:24" ht="15.75" customHeight="1">
      <c r="A28" s="50">
        <v>22</v>
      </c>
      <c r="B28" s="34" t="s">
        <v>67</v>
      </c>
      <c r="C28" s="45"/>
      <c r="D28" s="46"/>
      <c r="E28" s="46"/>
      <c r="F28" s="36"/>
      <c r="G28" s="37"/>
      <c r="H28" s="38"/>
      <c r="I28" s="39"/>
      <c r="J28" s="38"/>
      <c r="L28" s="50">
        <v>22</v>
      </c>
      <c r="M28" s="34" t="s">
        <v>67</v>
      </c>
      <c r="N28" s="40"/>
      <c r="O28" s="40"/>
      <c r="P28" s="41"/>
      <c r="Q28" s="42"/>
      <c r="R28" s="43"/>
      <c r="S28" s="42"/>
      <c r="T28" s="43"/>
      <c r="U28" s="44"/>
      <c r="V28" s="44"/>
      <c r="W28" s="41"/>
      <c r="X28" s="41"/>
    </row>
    <row r="29" spans="1:24" ht="15.75" customHeight="1">
      <c r="A29" s="50">
        <v>23</v>
      </c>
      <c r="B29" s="34" t="s">
        <v>68</v>
      </c>
      <c r="C29" s="45"/>
      <c r="D29" s="46"/>
      <c r="E29" s="46"/>
      <c r="F29" s="36"/>
      <c r="G29" s="37"/>
      <c r="H29" s="38"/>
      <c r="I29" s="39"/>
      <c r="J29" s="38"/>
      <c r="L29" s="50">
        <v>23</v>
      </c>
      <c r="M29" s="34" t="s">
        <v>68</v>
      </c>
      <c r="N29" s="40"/>
      <c r="O29" s="40"/>
      <c r="P29" s="41"/>
      <c r="Q29" s="42"/>
      <c r="R29" s="43"/>
      <c r="S29" s="42"/>
      <c r="T29" s="43"/>
      <c r="U29" s="44"/>
      <c r="V29" s="44"/>
      <c r="W29" s="41"/>
      <c r="X29" s="41"/>
    </row>
    <row r="30" spans="1:24" ht="15.75" customHeight="1">
      <c r="A30" s="50">
        <v>24</v>
      </c>
      <c r="B30" s="34" t="s">
        <v>69</v>
      </c>
      <c r="C30" s="45"/>
      <c r="D30" s="46"/>
      <c r="E30" s="46"/>
      <c r="F30" s="36"/>
      <c r="G30" s="37"/>
      <c r="H30" s="38"/>
      <c r="I30" s="39"/>
      <c r="J30" s="38"/>
      <c r="L30" s="50">
        <v>24</v>
      </c>
      <c r="M30" s="34" t="s">
        <v>69</v>
      </c>
      <c r="N30" s="40"/>
      <c r="O30" s="40"/>
      <c r="P30" s="41"/>
      <c r="Q30" s="42"/>
      <c r="R30" s="43"/>
      <c r="S30" s="42"/>
      <c r="T30" s="43"/>
      <c r="U30" s="44"/>
      <c r="V30" s="44"/>
      <c r="W30" s="41"/>
      <c r="X30" s="41"/>
    </row>
    <row r="31" spans="1:24" ht="15.75" customHeight="1">
      <c r="A31" s="50">
        <v>25</v>
      </c>
      <c r="B31" s="34" t="s">
        <v>70</v>
      </c>
      <c r="C31" s="45"/>
      <c r="D31" s="46"/>
      <c r="E31" s="46"/>
      <c r="F31" s="36"/>
      <c r="G31" s="37"/>
      <c r="H31" s="38"/>
      <c r="I31" s="39"/>
      <c r="J31" s="38"/>
      <c r="L31" s="50">
        <v>25</v>
      </c>
      <c r="M31" s="34" t="s">
        <v>70</v>
      </c>
      <c r="N31" s="40"/>
      <c r="O31" s="40"/>
      <c r="P31" s="41"/>
      <c r="Q31" s="42"/>
      <c r="R31" s="43"/>
      <c r="S31" s="42"/>
      <c r="T31" s="43"/>
      <c r="U31" s="44"/>
      <c r="V31" s="44"/>
      <c r="W31" s="41"/>
      <c r="X31" s="41"/>
    </row>
    <row r="32" spans="1:24" ht="15.75" customHeight="1">
      <c r="A32" s="50">
        <v>26</v>
      </c>
      <c r="B32" s="34" t="s">
        <v>71</v>
      </c>
      <c r="C32" s="181"/>
      <c r="D32" s="182"/>
      <c r="E32" s="182"/>
      <c r="F32" s="183"/>
      <c r="G32" s="184"/>
      <c r="H32" s="185"/>
      <c r="I32" s="186"/>
      <c r="J32" s="185"/>
      <c r="L32" s="50">
        <v>26</v>
      </c>
      <c r="M32" s="34" t="s">
        <v>71</v>
      </c>
      <c r="N32" s="40"/>
      <c r="O32" s="40"/>
      <c r="P32" s="41"/>
      <c r="Q32" s="42"/>
      <c r="R32" s="43"/>
      <c r="S32" s="42"/>
      <c r="T32" s="43"/>
      <c r="U32" s="44"/>
      <c r="V32" s="44"/>
      <c r="W32" s="41"/>
      <c r="X32" s="41"/>
    </row>
    <row r="33" spans="1:24" ht="15.75" customHeight="1">
      <c r="A33" s="50">
        <v>27</v>
      </c>
      <c r="B33" s="48" t="s">
        <v>72</v>
      </c>
      <c r="C33" s="52"/>
      <c r="D33" s="30"/>
      <c r="E33" s="30"/>
      <c r="F33" s="36"/>
      <c r="G33" s="37"/>
      <c r="H33" s="38"/>
      <c r="I33" s="39"/>
      <c r="J33" s="38"/>
      <c r="L33" s="50">
        <v>27</v>
      </c>
      <c r="M33" s="48" t="s">
        <v>72</v>
      </c>
      <c r="N33" s="40"/>
      <c r="O33" s="40"/>
      <c r="P33" s="41"/>
      <c r="Q33" s="42"/>
      <c r="R33" s="43"/>
      <c r="S33" s="42"/>
      <c r="T33" s="43"/>
      <c r="U33" s="44"/>
      <c r="V33" s="44"/>
      <c r="W33" s="41"/>
      <c r="X33" s="41"/>
    </row>
    <row r="34" spans="1:24" ht="15.75" customHeight="1">
      <c r="A34" s="50">
        <v>28</v>
      </c>
      <c r="B34" s="53" t="s">
        <v>73</v>
      </c>
      <c r="C34" s="52"/>
      <c r="D34" s="30"/>
      <c r="E34" s="30"/>
      <c r="F34" s="36"/>
      <c r="G34" s="37"/>
      <c r="H34" s="38"/>
      <c r="I34" s="39"/>
      <c r="J34" s="38"/>
      <c r="L34" s="50">
        <v>28</v>
      </c>
      <c r="M34" s="53" t="s">
        <v>73</v>
      </c>
      <c r="N34" s="40"/>
      <c r="O34" s="40"/>
      <c r="P34" s="41"/>
      <c r="Q34" s="42"/>
      <c r="R34" s="43"/>
      <c r="S34" s="42"/>
      <c r="T34" s="43"/>
      <c r="U34" s="44"/>
      <c r="V34" s="44"/>
      <c r="W34" s="41"/>
      <c r="X34" s="41"/>
    </row>
    <row r="35" spans="1:24" ht="15.75" customHeight="1">
      <c r="A35" s="50">
        <v>29</v>
      </c>
      <c r="B35" s="54" t="s">
        <v>74</v>
      </c>
      <c r="C35" s="52"/>
      <c r="D35" s="30"/>
      <c r="E35" s="30"/>
      <c r="F35" s="36"/>
      <c r="G35" s="37"/>
      <c r="H35" s="38"/>
      <c r="I35" s="39"/>
      <c r="J35" s="38"/>
      <c r="L35" s="50">
        <v>29</v>
      </c>
      <c r="M35" s="54" t="s">
        <v>74</v>
      </c>
      <c r="N35" s="40"/>
      <c r="O35" s="40"/>
      <c r="P35" s="41"/>
      <c r="Q35" s="42"/>
      <c r="R35" s="43"/>
      <c r="S35" s="42"/>
      <c r="T35" s="43"/>
      <c r="U35" s="44"/>
      <c r="V35" s="44"/>
      <c r="W35" s="41"/>
      <c r="X35" s="41"/>
    </row>
    <row r="36" spans="1:24" ht="15.75">
      <c r="A36" s="50">
        <v>30</v>
      </c>
      <c r="B36" s="55" t="s">
        <v>75</v>
      </c>
      <c r="C36" s="56"/>
      <c r="D36" s="57"/>
      <c r="E36" s="57"/>
      <c r="F36" s="36"/>
      <c r="G36" s="37"/>
      <c r="H36" s="38"/>
      <c r="I36" s="39"/>
      <c r="J36" s="38"/>
      <c r="L36" s="50">
        <v>30</v>
      </c>
      <c r="M36" s="55" t="s">
        <v>75</v>
      </c>
      <c r="N36" s="40"/>
      <c r="O36" s="40"/>
      <c r="P36" s="41"/>
      <c r="Q36" s="42"/>
      <c r="R36" s="43"/>
      <c r="S36" s="42"/>
      <c r="T36" s="43"/>
      <c r="U36" s="44"/>
      <c r="V36" s="44"/>
      <c r="W36" s="41"/>
      <c r="X36" s="41"/>
    </row>
    <row r="37" spans="1:24" ht="15.75">
      <c r="A37" s="50">
        <v>31</v>
      </c>
      <c r="B37" s="58" t="s">
        <v>76</v>
      </c>
      <c r="C37" s="57"/>
      <c r="D37" s="57"/>
      <c r="E37" s="57"/>
      <c r="F37" s="36"/>
      <c r="G37" s="37"/>
      <c r="H37" s="38"/>
      <c r="I37" s="39"/>
      <c r="J37" s="38"/>
      <c r="L37" s="50">
        <v>31</v>
      </c>
      <c r="M37" s="58" t="s">
        <v>76</v>
      </c>
      <c r="N37" s="40"/>
      <c r="O37" s="40"/>
      <c r="P37" s="41"/>
      <c r="Q37" s="42"/>
      <c r="R37" s="43"/>
      <c r="S37" s="42"/>
      <c r="T37" s="43"/>
      <c r="U37" s="44"/>
      <c r="V37" s="44"/>
      <c r="W37" s="41"/>
      <c r="X37" s="41"/>
    </row>
    <row r="38" spans="12:18" ht="12.75">
      <c r="L38" s="1" t="s">
        <v>77</v>
      </c>
      <c r="R38" s="3"/>
    </row>
    <row r="39" spans="12:19" ht="12.75">
      <c r="L39" s="1" t="s">
        <v>78</v>
      </c>
      <c r="R39" s="3"/>
      <c r="S39" s="4"/>
    </row>
    <row r="40" spans="12:19" ht="12.75">
      <c r="L40" s="1" t="s">
        <v>79</v>
      </c>
      <c r="R40" s="3"/>
      <c r="S40" s="4"/>
    </row>
    <row r="41" spans="12:19" ht="12.75">
      <c r="L41" s="1" t="s">
        <v>80</v>
      </c>
      <c r="R41" s="3"/>
      <c r="S41" s="4"/>
    </row>
    <row r="42" spans="12:19" ht="12.75">
      <c r="L42" s="1" t="s">
        <v>81</v>
      </c>
      <c r="R42" s="3"/>
      <c r="S42" s="4"/>
    </row>
    <row r="43" spans="12:19" ht="12.75">
      <c r="L43" s="1" t="s">
        <v>82</v>
      </c>
      <c r="R43" s="1" t="s">
        <v>83</v>
      </c>
      <c r="S43" s="4"/>
    </row>
    <row r="44" ht="12.75">
      <c r="L44" s="1" t="s">
        <v>84</v>
      </c>
    </row>
  </sheetData>
  <printOptions horizontalCentered="1"/>
  <pageMargins left="0.7480314960629921" right="0.7480314960629921" top="0.1968503937007874" bottom="0.1968503937007874" header="0" footer="0"/>
  <pageSetup fitToHeight="2" horizontalDpi="300" verticalDpi="300" orientation="landscape" pageOrder="overThenDown" paperSize="9" r:id="rId2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Pioneer, A DuPont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czarnyi</dc:creator>
  <cp:keywords/>
  <dc:description/>
  <cp:lastModifiedBy>czarnyi</cp:lastModifiedBy>
  <dcterms:created xsi:type="dcterms:W3CDTF">2009-11-12T10:20:47Z</dcterms:created>
  <dcterms:modified xsi:type="dcterms:W3CDTF">2009-12-09T16:13:54Z</dcterms:modified>
  <cp:category/>
  <cp:version/>
  <cp:contentType/>
  <cp:contentStatus/>
</cp:coreProperties>
</file>